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00" windowWidth="14880" windowHeight="7815" activeTab="1"/>
  </bookViews>
  <sheets>
    <sheet name="BALANCE DE COMPROBACION" sheetId="2" r:id="rId1"/>
    <sheet name="CALCULO DE LOS AJUSTES" sheetId="5" r:id="rId2"/>
    <sheet name="ASIENTOS DE AJUSTE" sheetId="3" r:id="rId3"/>
    <sheet name="BALANCE DE COMPROBACION AJUSTAD" sheetId="8" r:id="rId4"/>
    <sheet name="GANACIAS Y PERDIDAS" sheetId="7" r:id="rId5"/>
    <sheet name="BALANCE GENERAL" sheetId="6" r:id="rId6"/>
    <sheet name="ASIENTOS DE CIERRE" sheetId="4" r:id="rId7"/>
    <sheet name="HOJA DE TRABAJO" sheetId="1" r:id="rId8"/>
  </sheets>
  <definedNames>
    <definedName name="OLE_LINK3" localSheetId="5">'BALANCE GENERAL'!#REF!</definedName>
  </definedNames>
  <calcPr calcId="145621"/>
</workbook>
</file>

<file path=xl/calcChain.xml><?xml version="1.0" encoding="utf-8"?>
<calcChain xmlns="http://schemas.openxmlformats.org/spreadsheetml/2006/main">
  <c r="I19" i="5" l="1"/>
  <c r="E29" i="5"/>
  <c r="E26" i="5"/>
  <c r="E15" i="3" l="1"/>
  <c r="D38" i="6"/>
  <c r="F64" i="6"/>
  <c r="C27" i="6"/>
  <c r="D30" i="6" s="1"/>
  <c r="D38" i="4"/>
  <c r="D16" i="4"/>
  <c r="I20" i="5"/>
  <c r="D59" i="8"/>
  <c r="C59" i="8"/>
  <c r="D65" i="6"/>
  <c r="D56" i="6"/>
  <c r="D53" i="6"/>
  <c r="D49" i="6"/>
  <c r="D58" i="6" s="1"/>
  <c r="C38" i="7"/>
  <c r="C26" i="7"/>
  <c r="D35" i="6"/>
  <c r="C25" i="6"/>
  <c r="D15" i="6"/>
  <c r="H59" i="5"/>
  <c r="I59" i="5" s="1"/>
  <c r="D53" i="5"/>
  <c r="F53" i="5" s="1"/>
  <c r="I51" i="5"/>
  <c r="E45" i="5"/>
  <c r="H42" i="5"/>
  <c r="E37" i="5"/>
  <c r="H34" i="5"/>
  <c r="E28" i="5"/>
  <c r="E27" i="5"/>
  <c r="I22" i="5"/>
  <c r="I21" i="5"/>
  <c r="I23" i="5"/>
  <c r="E11" i="5"/>
  <c r="G11" i="5" s="1"/>
  <c r="E6" i="5"/>
  <c r="E17" i="4"/>
  <c r="E35" i="4"/>
  <c r="D28" i="3"/>
  <c r="E28" i="3"/>
  <c r="C51" i="2"/>
  <c r="B51" i="2"/>
  <c r="M71" i="1"/>
  <c r="L71" i="1"/>
  <c r="K68" i="1"/>
  <c r="K70" i="1" s="1"/>
  <c r="J68" i="1"/>
  <c r="I65" i="1"/>
  <c r="H65" i="1"/>
  <c r="H67" i="1" s="1"/>
  <c r="F63" i="1"/>
  <c r="G63" i="1"/>
  <c r="D62" i="1"/>
  <c r="E62" i="1"/>
  <c r="C53" i="1"/>
  <c r="B53" i="1"/>
  <c r="D67" i="6" l="1"/>
  <c r="D39" i="7"/>
  <c r="D42" i="7" s="1"/>
  <c r="E39" i="4"/>
  <c r="J69" i="1"/>
  <c r="J70" i="1" s="1"/>
  <c r="I66" i="1"/>
  <c r="I67" i="1" s="1"/>
</calcChain>
</file>

<file path=xl/sharedStrings.xml><?xml version="1.0" encoding="utf-8"?>
<sst xmlns="http://schemas.openxmlformats.org/spreadsheetml/2006/main" count="438" uniqueCount="214">
  <si>
    <t>Caja y banco</t>
  </si>
  <si>
    <t>Inversiones temporales</t>
  </si>
  <si>
    <t>Cuentas a cobrar</t>
  </si>
  <si>
    <t>Provisión ctas incobrable</t>
  </si>
  <si>
    <t>-0-</t>
  </si>
  <si>
    <t>Efectos por cobrar</t>
  </si>
  <si>
    <t>Efectos descontados</t>
  </si>
  <si>
    <t xml:space="preserve">Seguro pagad anticipado </t>
  </si>
  <si>
    <t>Terreno</t>
  </si>
  <si>
    <t>Edificio</t>
  </si>
  <si>
    <t>Maquinaria</t>
  </si>
  <si>
    <t>Mobiliario</t>
  </si>
  <si>
    <t>Vehículo</t>
  </si>
  <si>
    <t>Depreciaci-acumulada</t>
  </si>
  <si>
    <t>Plusvalía-marc. fabrica</t>
  </si>
  <si>
    <t>Acciones: Cia ¨´A´¨</t>
  </si>
  <si>
    <t xml:space="preserve">Gastos de organización </t>
  </si>
  <si>
    <t xml:space="preserve">Campaña publicitaria </t>
  </si>
  <si>
    <t>Mejora a propi-arrendada</t>
  </si>
  <si>
    <t>Depósitos en garantías</t>
  </si>
  <si>
    <t>Sobregiro bancario</t>
  </si>
  <si>
    <t xml:space="preserve">Prestamos bancarios </t>
  </si>
  <si>
    <t>Cuentas a pagar</t>
  </si>
  <si>
    <t>Efectos a pagar</t>
  </si>
  <si>
    <t>Prestacio. Sociales pagar</t>
  </si>
  <si>
    <t>Gastos acumulado. pagar</t>
  </si>
  <si>
    <t xml:space="preserve">Hipoteca por pagar </t>
  </si>
  <si>
    <t>Bonos a pagar</t>
  </si>
  <si>
    <t xml:space="preserve">Alquileres.cob.anticipado </t>
  </si>
  <si>
    <t>Otros pasivos</t>
  </si>
  <si>
    <t>Capital social</t>
  </si>
  <si>
    <t>Utilidade. no distribuidas</t>
  </si>
  <si>
    <t>Reserva legal</t>
  </si>
  <si>
    <t>Ventas brutas</t>
  </si>
  <si>
    <t>Descuentos ventas</t>
  </si>
  <si>
    <t>Devolución en ventas</t>
  </si>
  <si>
    <t xml:space="preserve">Compras </t>
  </si>
  <si>
    <t>Descuentos compras</t>
  </si>
  <si>
    <t>Fletes en compras</t>
  </si>
  <si>
    <t>Sueldos de vendedores</t>
  </si>
  <si>
    <t>Comision  vendedores</t>
  </si>
  <si>
    <t>Sueldos funcionarios</t>
  </si>
  <si>
    <t>Gastos de papelería</t>
  </si>
  <si>
    <t>Honorarios profesionales</t>
  </si>
  <si>
    <t>Perdida ctas  incobrables</t>
  </si>
  <si>
    <t>Gasto de seguros</t>
  </si>
  <si>
    <t>Gasto depreciac. Act. fijo</t>
  </si>
  <si>
    <t>Amortiz. gasto.organizac</t>
  </si>
  <si>
    <t>Amortizac.camp Publicit</t>
  </si>
  <si>
    <t>Gastos de intereses</t>
  </si>
  <si>
    <t>Intereses acum.  pagar</t>
  </si>
  <si>
    <t>Ingresos por alquileres</t>
  </si>
  <si>
    <t>Costo de Venta</t>
  </si>
  <si>
    <t>Utilidad del ejercicio</t>
  </si>
  <si>
    <t>CUENTAS</t>
  </si>
  <si>
    <t>TOTAL</t>
  </si>
  <si>
    <t>Inventario final: 31-12-2001</t>
  </si>
  <si>
    <r>
      <t>Cuentas a cobrar</t>
    </r>
    <r>
      <rPr>
        <b/>
        <sz val="9"/>
        <color rgb="FFFF0000"/>
        <rFont val="Times New Roman"/>
        <family val="1"/>
      </rPr>
      <t>(1)</t>
    </r>
  </si>
  <si>
    <r>
      <t>Inventario</t>
    </r>
    <r>
      <rPr>
        <b/>
        <sz val="9"/>
        <color rgb="FFFF0000"/>
        <rFont val="Times New Roman"/>
        <family val="1"/>
      </rPr>
      <t>(2)</t>
    </r>
  </si>
  <si>
    <r>
      <t xml:space="preserve">Seguro pagad anticipado </t>
    </r>
    <r>
      <rPr>
        <b/>
        <sz val="9"/>
        <color rgb="FFFF0000"/>
        <rFont val="Times New Roman"/>
        <family val="1"/>
      </rPr>
      <t>(3)</t>
    </r>
  </si>
  <si>
    <r>
      <t>Edificio</t>
    </r>
    <r>
      <rPr>
        <b/>
        <sz val="9"/>
        <color rgb="FFFF0000"/>
        <rFont val="Times New Roman"/>
        <family val="1"/>
      </rPr>
      <t>(4)</t>
    </r>
  </si>
  <si>
    <r>
      <t>Maquinaria</t>
    </r>
    <r>
      <rPr>
        <b/>
        <sz val="9"/>
        <color rgb="FFFF0000"/>
        <rFont val="Times New Roman"/>
        <family val="1"/>
      </rPr>
      <t>(4)</t>
    </r>
  </si>
  <si>
    <r>
      <t>Mobiliario</t>
    </r>
    <r>
      <rPr>
        <b/>
        <sz val="9"/>
        <color rgb="FFFF0000"/>
        <rFont val="Times New Roman"/>
        <family val="1"/>
      </rPr>
      <t>(4)</t>
    </r>
  </si>
  <si>
    <r>
      <t>Vehículo</t>
    </r>
    <r>
      <rPr>
        <b/>
        <sz val="9"/>
        <color rgb="FFFF0000"/>
        <rFont val="Times New Roman"/>
        <family val="1"/>
      </rPr>
      <t>(4)</t>
    </r>
  </si>
  <si>
    <r>
      <t xml:space="preserve">Gastos de organización </t>
    </r>
    <r>
      <rPr>
        <b/>
        <sz val="9"/>
        <color rgb="FFFF0000"/>
        <rFont val="Times New Roman"/>
        <family val="1"/>
      </rPr>
      <t>(5)</t>
    </r>
  </si>
  <si>
    <r>
      <t xml:space="preserve">Campaña publicitaria </t>
    </r>
    <r>
      <rPr>
        <b/>
        <sz val="9"/>
        <color rgb="FFFF0000"/>
        <rFont val="Times New Roman"/>
        <family val="1"/>
      </rPr>
      <t>(6)</t>
    </r>
  </si>
  <si>
    <r>
      <t>Prestamos bancarios</t>
    </r>
    <r>
      <rPr>
        <b/>
        <sz val="9"/>
        <color rgb="FFFF0000"/>
        <rFont val="Times New Roman"/>
        <family val="1"/>
      </rPr>
      <t xml:space="preserve"> (7)</t>
    </r>
  </si>
  <si>
    <r>
      <t xml:space="preserve">Alquileres.cob.anticipado </t>
    </r>
    <r>
      <rPr>
        <b/>
        <sz val="9"/>
        <color rgb="FFFF0000"/>
        <rFont val="Times New Roman"/>
        <family val="1"/>
      </rPr>
      <t>(8)</t>
    </r>
  </si>
  <si>
    <t>DEBE</t>
  </si>
  <si>
    <t>HABER</t>
  </si>
  <si>
    <t xml:space="preserve">   Gastos de organización </t>
  </si>
  <si>
    <t xml:space="preserve">   Campaña publicitaria </t>
  </si>
  <si>
    <t xml:space="preserve">   Ingresos por alquileres</t>
  </si>
  <si>
    <t>REGSISTRO DE LA PROVISION</t>
  </si>
  <si>
    <t xml:space="preserve">   Compras </t>
  </si>
  <si>
    <t xml:space="preserve">   Fletes en compras</t>
  </si>
  <si>
    <t xml:space="preserve">   Costo de Venta</t>
  </si>
  <si>
    <t>Inventario final</t>
  </si>
  <si>
    <t>Ganancias y Perdidas</t>
  </si>
  <si>
    <t>DESCRIPCION</t>
  </si>
  <si>
    <t xml:space="preserve"> Inventario Inicial</t>
  </si>
  <si>
    <t>Crear el costo de venta y eliminar compras e inventario</t>
  </si>
  <si>
    <t>crear el inventario final y eliminar el descuento en c.</t>
  </si>
  <si>
    <t>Para eliminar los egresos operativos y descuentos en ventas</t>
  </si>
  <si>
    <t>Para eliminar los ingrsos opeartivos</t>
  </si>
  <si>
    <t>Traslado de la ganancia al balance general</t>
  </si>
  <si>
    <t>ASIENTOS EN EL LIBRO DE DIARIO</t>
  </si>
  <si>
    <t>Perdida cuentas  incobrables</t>
  </si>
  <si>
    <t xml:space="preserve">     Provisión cuentas incobrable</t>
  </si>
  <si>
    <t xml:space="preserve">   Seguro pagado  anticipado </t>
  </si>
  <si>
    <t>Gasto depreciacion . Activo  fijo</t>
  </si>
  <si>
    <t xml:space="preserve">   Depreciaciacion-acumulada</t>
  </si>
  <si>
    <t>Amortizacion  gasto de organización</t>
  </si>
  <si>
    <t>Amortizacion campaña Publicitaria</t>
  </si>
  <si>
    <t xml:space="preserve">Alquileres cobrado anticipado </t>
  </si>
  <si>
    <t xml:space="preserve">   Intereses acumulado a pagar</t>
  </si>
  <si>
    <t>3 MESES</t>
  </si>
  <si>
    <t>MONTO</t>
  </si>
  <si>
    <t>PROVISION</t>
  </si>
  <si>
    <t>N° MESES</t>
  </si>
  <si>
    <t>X         %</t>
  </si>
  <si>
    <t>AJUSTE</t>
  </si>
  <si>
    <t>F. COMPRA</t>
  </si>
  <si>
    <t>F. CIERRE</t>
  </si>
  <si>
    <t>F.COMPRA</t>
  </si>
  <si>
    <t>F.CIERRE</t>
  </si>
  <si>
    <t>VENCIDO</t>
  </si>
  <si>
    <t>VIDA UTIL(MESES)</t>
  </si>
  <si>
    <t>MONTO     /</t>
  </si>
  <si>
    <t>MENSUALIDAD</t>
  </si>
  <si>
    <t>CUOTA</t>
  </si>
  <si>
    <t>MENSUAL</t>
  </si>
  <si>
    <t>1 AÑO</t>
  </si>
  <si>
    <t>DEPRECIACION</t>
  </si>
  <si>
    <t xml:space="preserve">MONTO    </t>
  </si>
  <si>
    <r>
      <rPr>
        <b/>
        <sz val="11"/>
        <color rgb="FFFF0000"/>
        <rFont val="Calibri"/>
        <family val="2"/>
      </rPr>
      <t xml:space="preserve">÷ </t>
    </r>
    <r>
      <rPr>
        <b/>
        <sz val="11"/>
        <color rgb="FFFF0000"/>
        <rFont val="Calibri"/>
        <family val="2"/>
        <scheme val="minor"/>
      </rPr>
      <t xml:space="preserve">    MESES</t>
    </r>
  </si>
  <si>
    <t>MENSUAL    (x)</t>
  </si>
  <si>
    <t>(x)       MENSUAL</t>
  </si>
  <si>
    <t>÷        60</t>
  </si>
  <si>
    <t>24 Mes(2 años)</t>
  </si>
  <si>
    <t>48 mes(4 años)</t>
  </si>
  <si>
    <t>Tasa(%)</t>
  </si>
  <si>
    <t>F. Adquisicion</t>
  </si>
  <si>
    <t>Interes Anual</t>
  </si>
  <si>
    <t>Intereses</t>
  </si>
  <si>
    <t>÷           12meses</t>
  </si>
  <si>
    <t>Meses</t>
  </si>
  <si>
    <t>GASTOS</t>
  </si>
  <si>
    <t>AMORTIZACION</t>
  </si>
  <si>
    <t>INTERESES</t>
  </si>
  <si>
    <t>INGRESOS</t>
  </si>
  <si>
    <t>ALQUILERES</t>
  </si>
  <si>
    <t>SEGURO</t>
  </si>
  <si>
    <t xml:space="preserve">           800000     ÷     </t>
  </si>
  <si>
    <t>2.000.000 x 30</t>
  </si>
  <si>
    <t>FECHA</t>
  </si>
  <si>
    <t>REF</t>
  </si>
  <si>
    <t>ASIENTOS DE CIERRE</t>
  </si>
  <si>
    <t xml:space="preserve">     Ganancias y Perdidas</t>
  </si>
  <si>
    <t xml:space="preserve">     Utilidad del Ejercicio</t>
  </si>
  <si>
    <t>Menos: descuentos ventas</t>
  </si>
  <si>
    <t xml:space="preserve">             Devoluciones en ventas</t>
  </si>
  <si>
    <t>Ventas netas</t>
  </si>
  <si>
    <t>COSTO DE VENTA</t>
  </si>
  <si>
    <t>Inventario inicial: 01-01-2001</t>
  </si>
  <si>
    <t xml:space="preserve">(+)Compras </t>
  </si>
  <si>
    <t>(+)Fletes en compras</t>
  </si>
  <si>
    <t>Compras brutas</t>
  </si>
  <si>
    <t>Menos: descuentos compras-rebajas compras</t>
  </si>
  <si>
    <t>Compras netas</t>
  </si>
  <si>
    <t>Mercancía disponible para la venta</t>
  </si>
  <si>
    <t xml:space="preserve">(-)Inventario final </t>
  </si>
  <si>
    <t>Costo de venta</t>
  </si>
  <si>
    <t>Utilidad bruta en venta</t>
  </si>
  <si>
    <t>GASTOS OPERATIVOS:</t>
  </si>
  <si>
    <t>Gastos de ventas:</t>
  </si>
  <si>
    <t>Comisiones de vendedores</t>
  </si>
  <si>
    <t>Total gastos de ventas</t>
  </si>
  <si>
    <t>Gastos de administración:</t>
  </si>
  <si>
    <t>Sueldos de funcionarios</t>
  </si>
  <si>
    <t>Total gastos de administración</t>
  </si>
  <si>
    <t>Total gastos operativos</t>
  </si>
  <si>
    <t>otros  Ingresos</t>
  </si>
  <si>
    <t>Ingresos por Alquileres</t>
  </si>
  <si>
    <t>UTILIDAD DEL EJERCICIO</t>
  </si>
  <si>
    <t>INDUSTRIAS METÁLICAS, CA</t>
  </si>
  <si>
    <t>GANANCIAS Y PÉRDIDAS</t>
  </si>
  <si>
    <t>AL 31-12-2001</t>
  </si>
  <si>
    <t>Circulante:</t>
  </si>
  <si>
    <t>Provisión cuentas incobrables</t>
  </si>
  <si>
    <t xml:space="preserve">Gastos prepagados: </t>
  </si>
  <si>
    <t>Total circulante</t>
  </si>
  <si>
    <t>Inversiones:</t>
  </si>
  <si>
    <t>Tangible:</t>
  </si>
  <si>
    <t>Total fijo</t>
  </si>
  <si>
    <t>Depreciación acumulada</t>
  </si>
  <si>
    <t>Total fijo tangible</t>
  </si>
  <si>
    <t>Intangible:</t>
  </si>
  <si>
    <t>Plusvalía-marca de fabrica</t>
  </si>
  <si>
    <t>Cargos diferidos:</t>
  </si>
  <si>
    <t>Mejora a propiedad arrendada</t>
  </si>
  <si>
    <t>Total cargos diferidos</t>
  </si>
  <si>
    <t>Otros activos</t>
  </si>
  <si>
    <t>Depósitos dados en garantías</t>
  </si>
  <si>
    <t>TOTAL ACTIVO</t>
  </si>
  <si>
    <t>Total Tangible</t>
  </si>
  <si>
    <t>PASIVO Y CAPITAL</t>
  </si>
  <si>
    <t xml:space="preserve">Circulante: </t>
  </si>
  <si>
    <t>Prestaciones sociales a  pagar</t>
  </si>
  <si>
    <t>Gastos acumulados por pagar</t>
  </si>
  <si>
    <t>A largo plazo:</t>
  </si>
  <si>
    <t>Total a largo plazo</t>
  </si>
  <si>
    <t>Crédito diferido:</t>
  </si>
  <si>
    <t>Total crédito diferido</t>
  </si>
  <si>
    <t>TOTAL PASIVO</t>
  </si>
  <si>
    <t>CAPITAL:</t>
  </si>
  <si>
    <t>Utilidades no distribuidas</t>
  </si>
  <si>
    <t xml:space="preserve">Utilidad del ejercicio </t>
  </si>
  <si>
    <t>TOTAL CAPITAL</t>
  </si>
  <si>
    <t>TOTAL PASIVO Y CAPITAL</t>
  </si>
  <si>
    <t>Intereses Acumulado por Pagar</t>
  </si>
  <si>
    <t>BALANCE GENERAL</t>
  </si>
  <si>
    <t>Inventario Inicial</t>
  </si>
  <si>
    <t>BALANCE DE COMPROBACION</t>
  </si>
  <si>
    <t>(AJUSTADO)</t>
  </si>
  <si>
    <t>ACTIVO</t>
  </si>
  <si>
    <t xml:space="preserve">Inventarios </t>
  </si>
  <si>
    <t xml:space="preserve">Seguros pagados por anticipados </t>
  </si>
  <si>
    <t xml:space="preserve">Fijos: </t>
  </si>
  <si>
    <t xml:space="preserve">Alquileres cobrados por anticipado </t>
  </si>
  <si>
    <t>BALANCE DE COMPROBACION AJUSTAD'!A1</t>
  </si>
  <si>
    <t>GANACIAS Y PERDIDAS'!A1</t>
  </si>
  <si>
    <t>ASIENTOS DE AJUSTE'!A1</t>
  </si>
  <si>
    <t>HOJA DE TRABAJO'!A1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</si>
</sst>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Bs. F&quot;\ #,##0.00"/>
  </numFmts>
  <fonts count="2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u/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b/>
      <u/>
      <sz val="9"/>
      <name val="Times New Roman"/>
      <family val="1"/>
    </font>
    <font>
      <b/>
      <sz val="9"/>
      <color rgb="FFFF0000"/>
      <name val="Times New Roman"/>
      <family val="1"/>
    </font>
    <font>
      <b/>
      <sz val="10"/>
      <name val="Times New Roman"/>
      <family val="1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vertical="top" wrapText="1"/>
    </xf>
    <xf numFmtId="3" fontId="4" fillId="0" borderId="4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left" vertical="top" wrapText="1"/>
    </xf>
    <xf numFmtId="4" fontId="0" fillId="0" borderId="0" xfId="0" applyNumberFormat="1"/>
    <xf numFmtId="4" fontId="4" fillId="0" borderId="4" xfId="0" applyNumberFormat="1" applyFont="1" applyBorder="1" applyAlignment="1">
      <alignment horizontal="right" vertical="top" wrapText="1"/>
    </xf>
    <xf numFmtId="0" fontId="6" fillId="0" borderId="4" xfId="0" applyFont="1" applyBorder="1" applyAlignment="1">
      <alignment horizontal="right" vertical="top" wrapText="1"/>
    </xf>
    <xf numFmtId="0" fontId="6" fillId="0" borderId="3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right" vertical="top" wrapText="1"/>
    </xf>
    <xf numFmtId="0" fontId="4" fillId="0" borderId="6" xfId="0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right" vertical="top" wrapText="1"/>
    </xf>
    <xf numFmtId="0" fontId="6" fillId="0" borderId="3" xfId="0" applyFont="1" applyBorder="1" applyAlignment="1">
      <alignment horizontal="right" vertical="top" wrapText="1"/>
    </xf>
    <xf numFmtId="0" fontId="6" fillId="0" borderId="3" xfId="0" applyFont="1" applyBorder="1" applyAlignment="1">
      <alignment horizontal="center" vertical="top" wrapText="1"/>
    </xf>
    <xf numFmtId="0" fontId="1" fillId="0" borderId="0" xfId="0" applyFont="1"/>
    <xf numFmtId="0" fontId="7" fillId="0" borderId="0" xfId="0" applyFont="1" applyAlignment="1">
      <alignment horizontal="center"/>
    </xf>
    <xf numFmtId="0" fontId="8" fillId="2" borderId="0" xfId="0" applyFont="1" applyFill="1" applyAlignment="1">
      <alignment horizontal="center" wrapText="1"/>
    </xf>
    <xf numFmtId="4" fontId="6" fillId="0" borderId="4" xfId="0" applyNumberFormat="1" applyFont="1" applyBorder="1" applyAlignment="1">
      <alignment horizontal="right" vertical="top" wrapText="1"/>
    </xf>
    <xf numFmtId="0" fontId="6" fillId="2" borderId="3" xfId="0" applyFont="1" applyFill="1" applyBorder="1" applyAlignment="1">
      <alignment horizontal="center" vertical="top" wrapText="1"/>
    </xf>
    <xf numFmtId="3" fontId="6" fillId="2" borderId="4" xfId="0" applyNumberFormat="1" applyFont="1" applyFill="1" applyBorder="1" applyAlignment="1">
      <alignment horizontal="right" vertical="top" wrapText="1"/>
    </xf>
    <xf numFmtId="0" fontId="6" fillId="0" borderId="3" xfId="0" applyFont="1" applyFill="1" applyBorder="1" applyAlignment="1">
      <alignment horizontal="center" vertical="top" wrapText="1"/>
    </xf>
    <xf numFmtId="164" fontId="6" fillId="0" borderId="4" xfId="0" applyNumberFormat="1" applyFont="1" applyFill="1" applyBorder="1" applyAlignment="1">
      <alignment horizontal="right" vertical="top" wrapText="1"/>
    </xf>
    <xf numFmtId="3" fontId="5" fillId="2" borderId="4" xfId="0" applyNumberFormat="1" applyFont="1" applyFill="1" applyBorder="1" applyAlignment="1">
      <alignment horizontal="right" vertical="top" wrapText="1"/>
    </xf>
    <xf numFmtId="4" fontId="4" fillId="0" borderId="6" xfId="0" applyNumberFormat="1" applyFont="1" applyBorder="1" applyAlignment="1">
      <alignment horizontal="right" vertical="top" wrapText="1"/>
    </xf>
    <xf numFmtId="3" fontId="9" fillId="0" borderId="6" xfId="0" applyNumberFormat="1" applyFont="1" applyFill="1" applyBorder="1" applyAlignment="1">
      <alignment horizontal="right" vertical="top" wrapText="1"/>
    </xf>
    <xf numFmtId="164" fontId="5" fillId="2" borderId="4" xfId="0" applyNumberFormat="1" applyFont="1" applyFill="1" applyBorder="1" applyAlignment="1">
      <alignment horizontal="right" vertical="top" wrapText="1"/>
    </xf>
    <xf numFmtId="0" fontId="6" fillId="0" borderId="6" xfId="0" applyFont="1" applyBorder="1" applyAlignment="1">
      <alignment horizontal="right" vertical="top" wrapText="1"/>
    </xf>
    <xf numFmtId="164" fontId="6" fillId="0" borderId="5" xfId="0" applyNumberFormat="1" applyFont="1" applyFill="1" applyBorder="1" applyAlignment="1">
      <alignment horizontal="right" vertical="top" wrapText="1"/>
    </xf>
    <xf numFmtId="3" fontId="5" fillId="2" borderId="0" xfId="0" applyNumberFormat="1" applyFont="1" applyFill="1" applyBorder="1" applyAlignment="1">
      <alignment horizontal="right" vertical="top" wrapText="1"/>
    </xf>
    <xf numFmtId="3" fontId="9" fillId="2" borderId="4" xfId="0" applyNumberFormat="1" applyFont="1" applyFill="1" applyBorder="1" applyAlignment="1">
      <alignment horizontal="right" vertical="top" wrapText="1"/>
    </xf>
    <xf numFmtId="3" fontId="11" fillId="2" borderId="4" xfId="0" applyNumberFormat="1" applyFont="1" applyFill="1" applyBorder="1" applyAlignment="1">
      <alignment horizontal="right" vertical="top" wrapText="1"/>
    </xf>
    <xf numFmtId="0" fontId="6" fillId="2" borderId="3" xfId="0" applyFont="1" applyFill="1" applyBorder="1" applyAlignment="1">
      <alignment vertical="top" wrapText="1"/>
    </xf>
    <xf numFmtId="0" fontId="8" fillId="0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10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/>
    <xf numFmtId="4" fontId="6" fillId="0" borderId="4" xfId="0" applyNumberFormat="1" applyFont="1" applyFill="1" applyBorder="1" applyAlignment="1">
      <alignment horizontal="right" vertical="top" wrapText="1"/>
    </xf>
    <xf numFmtId="4" fontId="5" fillId="2" borderId="3" xfId="0" applyNumberFormat="1" applyFont="1" applyFill="1" applyBorder="1" applyAlignment="1">
      <alignment horizontal="right" vertical="top" wrapText="1"/>
    </xf>
    <xf numFmtId="4" fontId="5" fillId="2" borderId="4" xfId="0" applyNumberFormat="1" applyFont="1" applyFill="1" applyBorder="1" applyAlignment="1">
      <alignment horizontal="right" vertical="top" wrapText="1"/>
    </xf>
    <xf numFmtId="0" fontId="13" fillId="0" borderId="0" xfId="0" applyFont="1" applyAlignment="1">
      <alignment horizontal="center"/>
    </xf>
    <xf numFmtId="3" fontId="0" fillId="0" borderId="0" xfId="0" applyNumberFormat="1"/>
    <xf numFmtId="14" fontId="0" fillId="0" borderId="0" xfId="0" applyNumberFormat="1"/>
    <xf numFmtId="14" fontId="14" fillId="0" borderId="8" xfId="0" applyNumberFormat="1" applyFont="1" applyBorder="1"/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14" fontId="14" fillId="0" borderId="0" xfId="0" applyNumberFormat="1" applyFont="1"/>
    <xf numFmtId="4" fontId="0" fillId="0" borderId="0" xfId="0" applyNumberFormat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8" xfId="0" applyFont="1" applyBorder="1"/>
    <xf numFmtId="0" fontId="0" fillId="0" borderId="8" xfId="0" applyBorder="1"/>
    <xf numFmtId="0" fontId="1" fillId="0" borderId="8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7" fillId="0" borderId="8" xfId="0" applyFont="1" applyBorder="1"/>
    <xf numFmtId="0" fontId="1" fillId="0" borderId="0" xfId="0" applyFont="1" applyBorder="1"/>
    <xf numFmtId="0" fontId="18" fillId="0" borderId="0" xfId="0" applyFont="1"/>
    <xf numFmtId="0" fontId="0" fillId="0" borderId="8" xfId="0" applyBorder="1" applyAlignment="1">
      <alignment horizontal="center"/>
    </xf>
    <xf numFmtId="14" fontId="0" fillId="0" borderId="9" xfId="0" applyNumberFormat="1" applyFont="1" applyBorder="1" applyAlignment="1">
      <alignment horizontal="center"/>
    </xf>
    <xf numFmtId="3" fontId="0" fillId="0" borderId="11" xfId="0" applyNumberFormat="1" applyBorder="1"/>
    <xf numFmtId="0" fontId="16" fillId="0" borderId="8" xfId="0" applyFont="1" applyBorder="1" applyAlignment="1">
      <alignment horizontal="left"/>
    </xf>
    <xf numFmtId="3" fontId="0" fillId="0" borderId="10" xfId="0" applyNumberFormat="1" applyBorder="1" applyAlignment="1">
      <alignment horizontal="center" vertical="top"/>
    </xf>
    <xf numFmtId="0" fontId="15" fillId="0" borderId="0" xfId="0" applyFont="1" applyAlignment="1">
      <alignment horizontal="center"/>
    </xf>
    <xf numFmtId="0" fontId="15" fillId="0" borderId="11" xfId="0" applyFont="1" applyBorder="1" applyAlignment="1">
      <alignment horizontal="center"/>
    </xf>
    <xf numFmtId="4" fontId="0" fillId="0" borderId="11" xfId="0" applyNumberFormat="1" applyBorder="1"/>
    <xf numFmtId="14" fontId="14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16" fillId="0" borderId="0" xfId="0" applyFont="1" applyBorder="1" applyAlignment="1">
      <alignment horizontal="center"/>
    </xf>
    <xf numFmtId="9" fontId="0" fillId="0" borderId="0" xfId="0" applyNumberFormat="1" applyBorder="1" applyAlignment="1">
      <alignment wrapText="1"/>
    </xf>
    <xf numFmtId="0" fontId="4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4" fontId="0" fillId="0" borderId="9" xfId="0" applyNumberFormat="1" applyBorder="1"/>
    <xf numFmtId="0" fontId="10" fillId="0" borderId="0" xfId="0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0" fillId="0" borderId="0" xfId="0" applyNumberFormat="1" applyBorder="1"/>
    <xf numFmtId="14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6" fillId="0" borderId="0" xfId="0" applyFont="1"/>
    <xf numFmtId="3" fontId="2" fillId="3" borderId="10" xfId="0" applyNumberFormat="1" applyFont="1" applyFill="1" applyBorder="1" applyAlignment="1">
      <alignment vertical="top"/>
    </xf>
    <xf numFmtId="3" fontId="4" fillId="0" borderId="4" xfId="0" applyNumberFormat="1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top" wrapText="1"/>
    </xf>
    <xf numFmtId="3" fontId="2" fillId="3" borderId="10" xfId="0" applyNumberFormat="1" applyFont="1" applyFill="1" applyBorder="1"/>
    <xf numFmtId="0" fontId="2" fillId="3" borderId="0" xfId="0" applyFont="1" applyFill="1"/>
    <xf numFmtId="3" fontId="0" fillId="0" borderId="11" xfId="0" applyNumberFormat="1" applyBorder="1" applyAlignment="1">
      <alignment horizontal="center"/>
    </xf>
    <xf numFmtId="4" fontId="2" fillId="3" borderId="11" xfId="0" applyNumberFormat="1" applyFont="1" applyFill="1" applyBorder="1"/>
    <xf numFmtId="14" fontId="0" fillId="0" borderId="0" xfId="0" applyNumberFormat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3" fontId="0" fillId="0" borderId="8" xfId="0" applyNumberFormat="1" applyBorder="1"/>
    <xf numFmtId="3" fontId="0" fillId="0" borderId="8" xfId="0" applyNumberFormat="1" applyBorder="1" applyAlignment="1">
      <alignment horizontal="left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3" fontId="4" fillId="0" borderId="4" xfId="0" applyNumberFormat="1" applyFont="1" applyBorder="1" applyAlignment="1">
      <alignment horizontal="center" wrapText="1"/>
    </xf>
    <xf numFmtId="3" fontId="2" fillId="3" borderId="10" xfId="0" applyNumberFormat="1" applyFont="1" applyFill="1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22" fillId="0" borderId="3" xfId="0" applyFont="1" applyBorder="1" applyAlignment="1">
      <alignment horizontal="center" vertical="top"/>
    </xf>
    <xf numFmtId="3" fontId="22" fillId="0" borderId="4" xfId="0" applyNumberFormat="1" applyFont="1" applyBorder="1" applyAlignment="1">
      <alignment horizontal="center" vertical="top"/>
    </xf>
    <xf numFmtId="0" fontId="22" fillId="0" borderId="4" xfId="0" applyFont="1" applyBorder="1" applyAlignment="1">
      <alignment horizontal="center" vertical="top"/>
    </xf>
    <xf numFmtId="0" fontId="23" fillId="0" borderId="3" xfId="0" applyFont="1" applyBorder="1" applyAlignment="1">
      <alignment horizontal="center" vertical="top"/>
    </xf>
    <xf numFmtId="3" fontId="23" fillId="0" borderId="4" xfId="0" applyNumberFormat="1" applyFont="1" applyBorder="1" applyAlignment="1">
      <alignment horizontal="right" vertical="top"/>
    </xf>
    <xf numFmtId="0" fontId="23" fillId="0" borderId="4" xfId="0" applyFont="1" applyBorder="1" applyAlignment="1">
      <alignment horizontal="right" vertical="top"/>
    </xf>
    <xf numFmtId="14" fontId="20" fillId="0" borderId="0" xfId="0" applyNumberFormat="1" applyFont="1"/>
    <xf numFmtId="0" fontId="23" fillId="0" borderId="3" xfId="0" applyFont="1" applyBorder="1" applyAlignment="1">
      <alignment vertical="top"/>
    </xf>
    <xf numFmtId="4" fontId="23" fillId="0" borderId="4" xfId="0" applyNumberFormat="1" applyFont="1" applyBorder="1" applyAlignment="1">
      <alignment horizontal="right" vertical="top"/>
    </xf>
    <xf numFmtId="0" fontId="22" fillId="0" borderId="3" xfId="0" applyFont="1" applyFill="1" applyBorder="1" applyAlignment="1">
      <alignment horizontal="center" vertical="top"/>
    </xf>
    <xf numFmtId="4" fontId="22" fillId="0" borderId="4" xfId="0" applyNumberFormat="1" applyFont="1" applyBorder="1" applyAlignment="1">
      <alignment horizontal="right" vertical="top"/>
    </xf>
    <xf numFmtId="0" fontId="23" fillId="0" borderId="4" xfId="0" applyFont="1" applyBorder="1" applyAlignment="1">
      <alignment horizontal="center" vertical="top"/>
    </xf>
    <xf numFmtId="0" fontId="23" fillId="0" borderId="4" xfId="0" applyFont="1" applyBorder="1" applyAlignment="1">
      <alignment vertical="top"/>
    </xf>
    <xf numFmtId="0" fontId="22" fillId="0" borderId="4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/>
    </xf>
    <xf numFmtId="0" fontId="0" fillId="0" borderId="0" xfId="0" applyAlignment="1">
      <alignment wrapText="1"/>
    </xf>
    <xf numFmtId="3" fontId="0" fillId="0" borderId="0" xfId="0" applyNumberFormat="1" applyFont="1" applyBorder="1"/>
    <xf numFmtId="3" fontId="2" fillId="0" borderId="10" xfId="0" applyNumberFormat="1" applyFont="1" applyBorder="1"/>
    <xf numFmtId="0" fontId="24" fillId="0" borderId="0" xfId="0" applyFont="1"/>
    <xf numFmtId="3" fontId="2" fillId="0" borderId="0" xfId="0" applyNumberFormat="1" applyFont="1" applyAlignment="1">
      <alignment horizontal="center"/>
    </xf>
    <xf numFmtId="0" fontId="25" fillId="0" borderId="0" xfId="0" applyFont="1" applyFill="1" applyAlignment="1">
      <alignment horizontal="center" wrapText="1"/>
    </xf>
    <xf numFmtId="0" fontId="26" fillId="0" borderId="0" xfId="0" applyFont="1" applyAlignment="1">
      <alignment horizontal="center" wrapText="1"/>
    </xf>
    <xf numFmtId="0" fontId="23" fillId="0" borderId="0" xfId="0" applyFont="1" applyBorder="1" applyAlignment="1">
      <alignment vertical="top" wrapText="1"/>
    </xf>
    <xf numFmtId="3" fontId="23" fillId="0" borderId="0" xfId="0" applyNumberFormat="1" applyFont="1" applyBorder="1" applyAlignment="1">
      <alignment horizontal="right" vertical="top" wrapText="1"/>
    </xf>
    <xf numFmtId="0" fontId="23" fillId="0" borderId="0" xfId="0" applyFont="1" applyBorder="1" applyAlignment="1">
      <alignment horizontal="right" vertical="top" wrapText="1"/>
    </xf>
    <xf numFmtId="4" fontId="23" fillId="0" borderId="0" xfId="0" applyNumberFormat="1" applyFont="1" applyBorder="1" applyAlignment="1">
      <alignment horizontal="right" vertical="top" wrapText="1"/>
    </xf>
    <xf numFmtId="0" fontId="23" fillId="0" borderId="0" xfId="0" applyFont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top" wrapText="1"/>
    </xf>
    <xf numFmtId="0" fontId="20" fillId="0" borderId="0" xfId="0" applyFont="1" applyAlignment="1">
      <alignment wrapText="1"/>
    </xf>
    <xf numFmtId="3" fontId="20" fillId="0" borderId="10" xfId="0" applyNumberFormat="1" applyFont="1" applyBorder="1" applyAlignment="1">
      <alignment wrapText="1"/>
    </xf>
    <xf numFmtId="3" fontId="23" fillId="0" borderId="10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3" fontId="20" fillId="0" borderId="0" xfId="0" applyNumberFormat="1" applyFont="1"/>
    <xf numFmtId="3" fontId="20" fillId="0" borderId="8" xfId="0" applyNumberFormat="1" applyFont="1" applyBorder="1"/>
    <xf numFmtId="0" fontId="20" fillId="0" borderId="8" xfId="0" applyFont="1" applyBorder="1"/>
    <xf numFmtId="0" fontId="21" fillId="0" borderId="0" xfId="0" applyFont="1" applyAlignment="1">
      <alignment horizontal="center"/>
    </xf>
    <xf numFmtId="3" fontId="21" fillId="0" borderId="10" xfId="0" applyNumberFormat="1" applyFont="1" applyBorder="1"/>
    <xf numFmtId="0" fontId="22" fillId="0" borderId="0" xfId="0" applyFont="1" applyAlignment="1">
      <alignment horizontal="left"/>
    </xf>
    <xf numFmtId="0" fontId="27" fillId="0" borderId="0" xfId="1" quotePrefix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895350</xdr:colOff>
      <xdr:row>0</xdr:row>
      <xdr:rowOff>152400</xdr:rowOff>
    </xdr:from>
    <xdr:ext cx="2476500" cy="733425"/>
    <xdr:sp macro="" textlink="">
      <xdr:nvSpPr>
        <xdr:cNvPr id="3" name="2 CuadroTexto"/>
        <xdr:cNvSpPr txBox="1"/>
      </xdr:nvSpPr>
      <xdr:spPr>
        <a:xfrm>
          <a:off x="895350" y="152400"/>
          <a:ext cx="2476500" cy="733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s-ES" sz="1100" b="1">
              <a:solidFill>
                <a:schemeClr val="tx1"/>
              </a:solidFill>
              <a:latin typeface="+mn-lt"/>
              <a:ea typeface="+mn-ea"/>
              <a:cs typeface="+mn-cs"/>
            </a:rPr>
            <a:t>INDUSTRIAS METÁLICAS, CA</a:t>
          </a:r>
          <a:endParaRPr lang="es-VE" sz="11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r>
            <a:rPr lang="es-ES" sz="1100" b="1">
              <a:solidFill>
                <a:schemeClr val="tx1"/>
              </a:solidFill>
              <a:latin typeface="+mn-lt"/>
              <a:ea typeface="+mn-ea"/>
              <a:cs typeface="+mn-cs"/>
            </a:rPr>
            <a:t>BALANCE  DE COMPROBACION</a:t>
          </a:r>
          <a:endParaRPr lang="es-VE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r>
            <a:rPr lang="es-ES" sz="1100" b="1">
              <a:solidFill>
                <a:schemeClr val="tx1"/>
              </a:solidFill>
              <a:latin typeface="+mn-lt"/>
              <a:ea typeface="+mn-ea"/>
              <a:cs typeface="+mn-cs"/>
            </a:rPr>
            <a:t>AL  31-12-2001</a:t>
          </a:r>
          <a:endParaRPr lang="es-VE" sz="11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oneCellAnchor>
  <xdr:twoCellAnchor>
    <xdr:from>
      <xdr:col>3</xdr:col>
      <xdr:colOff>257175</xdr:colOff>
      <xdr:row>5</xdr:row>
      <xdr:rowOff>19050</xdr:rowOff>
    </xdr:from>
    <xdr:to>
      <xdr:col>9</xdr:col>
      <xdr:colOff>371475</xdr:colOff>
      <xdr:row>24</xdr:row>
      <xdr:rowOff>161925</xdr:rowOff>
    </xdr:to>
    <xdr:sp macro="" textlink="">
      <xdr:nvSpPr>
        <xdr:cNvPr id="4" name="3 CuadroTexto"/>
        <xdr:cNvSpPr txBox="1"/>
      </xdr:nvSpPr>
      <xdr:spPr>
        <a:xfrm>
          <a:off x="4781550" y="971550"/>
          <a:ext cx="5534025" cy="3943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NOTAS:</a:t>
          </a:r>
          <a:endParaRPr lang="es-V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1-Se estima una provisión en cuentas incobrables del 60%, sobre las cuentas a cobrar al cierre.</a:t>
          </a:r>
          <a:endParaRPr lang="es-V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2-Corresponde al inventario Inicial(el inventario final es: 1.000.000</a:t>
          </a:r>
          <a:r>
            <a:rPr lang="es-E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Bs</a:t>
          </a:r>
          <a:endParaRPr lang="es-V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100" b="0">
              <a:solidFill>
                <a:schemeClr val="dk1"/>
              </a:solidFill>
              <a:latin typeface="+mn-lt"/>
              <a:ea typeface="+mn-ea"/>
              <a:cs typeface="+mn-cs"/>
            </a:rPr>
            <a:t>3-Se adquirió el 30-09-2001 y se vence en un año</a:t>
          </a:r>
          <a:endParaRPr lang="es-VE" sz="1100" b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4-Activo fijo: se deprecian en línea recta, todos tienen una vida útil de 10 años, con excepción del edificio:   Edificio: 30-12-00, vida útil 5 años</a:t>
          </a:r>
          <a:endParaRPr lang="es-V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	        Maquinaria:30-06-01	</a:t>
          </a:r>
          <a:endParaRPr lang="es-V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	        Mobiliario:30-03-01</a:t>
          </a:r>
          <a:endParaRPr lang="es-V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	        Vehículo: 30-08-01</a:t>
          </a:r>
          <a:endParaRPr lang="es-V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5-El gasto</a:t>
          </a:r>
          <a:r>
            <a:rPr lang="es-E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de organizacion</a:t>
          </a:r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 se amortiza en 2 años, fue adquirido el 01-03-01</a:t>
          </a:r>
          <a:endParaRPr lang="es-V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6-La campaña se amortiza en 4 años, fue adquirida el 01-08-01</a:t>
          </a:r>
          <a:endParaRPr lang="es-V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7-El préstamo fue adquirido con el banco mercantil, el 01-05-01, con vencimiento a un año a una tasa anual del 30%. Los intereses y el capital serán cancelados al vencimiento.</a:t>
          </a:r>
          <a:endParaRPr lang="es-V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8-Corresponde al edificio, el cual fue dado en alquiler por 8 meses, esta operación se realizo  el 30-09-01</a:t>
          </a:r>
          <a:endParaRPr lang="es-V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ES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Se pide:</a:t>
          </a:r>
          <a:endParaRPr lang="es-V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Considerando las notas realice los ajustes respectivos</a:t>
          </a:r>
          <a:endParaRPr lang="es-V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Realice  la hoja de trabajo</a:t>
          </a:r>
          <a:endParaRPr lang="es-V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Realice los asientos de cierres</a:t>
          </a:r>
          <a:endParaRPr lang="es-V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/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Estados financieros</a:t>
          </a:r>
          <a:endParaRPr lang="es-V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  <xdr:oneCellAnchor>
    <xdr:from>
      <xdr:col>1</xdr:col>
      <xdr:colOff>485775</xdr:colOff>
      <xdr:row>4</xdr:row>
      <xdr:rowOff>133350</xdr:rowOff>
    </xdr:from>
    <xdr:ext cx="676275" cy="264560"/>
    <xdr:sp macro="" textlink="">
      <xdr:nvSpPr>
        <xdr:cNvPr id="5" name="4 CuadroTexto"/>
        <xdr:cNvSpPr txBox="1"/>
      </xdr:nvSpPr>
      <xdr:spPr>
        <a:xfrm>
          <a:off x="2314575" y="895350"/>
          <a:ext cx="6762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s-VE" sz="1100"/>
            <a:t>DEBE</a:t>
          </a:r>
        </a:p>
      </xdr:txBody>
    </xdr:sp>
    <xdr:clientData/>
  </xdr:oneCellAnchor>
  <xdr:oneCellAnchor>
    <xdr:from>
      <xdr:col>2</xdr:col>
      <xdr:colOff>476250</xdr:colOff>
      <xdr:row>4</xdr:row>
      <xdr:rowOff>142875</xdr:rowOff>
    </xdr:from>
    <xdr:ext cx="576440" cy="264560"/>
    <xdr:sp macro="" textlink="">
      <xdr:nvSpPr>
        <xdr:cNvPr id="6" name="5 CuadroTexto"/>
        <xdr:cNvSpPr txBox="1"/>
      </xdr:nvSpPr>
      <xdr:spPr>
        <a:xfrm>
          <a:off x="3705225" y="904875"/>
          <a:ext cx="57644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s-VE" sz="1100"/>
            <a:t>HABER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323850</xdr:colOff>
      <xdr:row>1</xdr:row>
      <xdr:rowOff>38100</xdr:rowOff>
    </xdr:from>
    <xdr:ext cx="1838325" cy="264560"/>
    <xdr:sp macro="" textlink="">
      <xdr:nvSpPr>
        <xdr:cNvPr id="2" name="1 CuadroTexto"/>
        <xdr:cNvSpPr txBox="1"/>
      </xdr:nvSpPr>
      <xdr:spPr>
        <a:xfrm>
          <a:off x="3533775" y="228600"/>
          <a:ext cx="1838325" cy="26456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s-VE" sz="1100" b="1"/>
            <a:t>CALCULO  DE LOS AJUSTES</a:t>
          </a:r>
        </a:p>
      </xdr:txBody>
    </xdr:sp>
    <xdr:clientData/>
  </xdr:oneCellAnchor>
  <xdr:twoCellAnchor>
    <xdr:from>
      <xdr:col>3</xdr:col>
      <xdr:colOff>838200</xdr:colOff>
      <xdr:row>10</xdr:row>
      <xdr:rowOff>209550</xdr:rowOff>
    </xdr:from>
    <xdr:to>
      <xdr:col>5</xdr:col>
      <xdr:colOff>209550</xdr:colOff>
      <xdr:row>13</xdr:row>
      <xdr:rowOff>133350</xdr:rowOff>
    </xdr:to>
    <xdr:cxnSp macro="">
      <xdr:nvCxnSpPr>
        <xdr:cNvPr id="4" name="3 Conector recto de flecha"/>
        <xdr:cNvCxnSpPr/>
      </xdr:nvCxnSpPr>
      <xdr:spPr>
        <a:xfrm flipV="1">
          <a:off x="4048125" y="2124075"/>
          <a:ext cx="1400175" cy="6191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590552</xdr:colOff>
      <xdr:row>34</xdr:row>
      <xdr:rowOff>161928</xdr:rowOff>
    </xdr:from>
    <xdr:to>
      <xdr:col>3</xdr:col>
      <xdr:colOff>438150</xdr:colOff>
      <xdr:row>36</xdr:row>
      <xdr:rowOff>76200</xdr:rowOff>
    </xdr:to>
    <xdr:cxnSp macro="">
      <xdr:nvCxnSpPr>
        <xdr:cNvPr id="5" name="4 Conector recto de flecha"/>
        <xdr:cNvCxnSpPr/>
      </xdr:nvCxnSpPr>
      <xdr:spPr>
        <a:xfrm rot="10800000">
          <a:off x="2809877" y="6991353"/>
          <a:ext cx="838198" cy="295272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9528</xdr:colOff>
      <xdr:row>34</xdr:row>
      <xdr:rowOff>19050</xdr:rowOff>
    </xdr:from>
    <xdr:to>
      <xdr:col>6</xdr:col>
      <xdr:colOff>180975</xdr:colOff>
      <xdr:row>35</xdr:row>
      <xdr:rowOff>180976</xdr:rowOff>
    </xdr:to>
    <xdr:cxnSp macro="">
      <xdr:nvCxnSpPr>
        <xdr:cNvPr id="9" name="8 Conector recto de flecha"/>
        <xdr:cNvCxnSpPr/>
      </xdr:nvCxnSpPr>
      <xdr:spPr>
        <a:xfrm flipV="1">
          <a:off x="5248278" y="6734175"/>
          <a:ext cx="933447" cy="352426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</xdr:colOff>
      <xdr:row>41</xdr:row>
      <xdr:rowOff>161925</xdr:rowOff>
    </xdr:from>
    <xdr:to>
      <xdr:col>6</xdr:col>
      <xdr:colOff>171450</xdr:colOff>
      <xdr:row>44</xdr:row>
      <xdr:rowOff>57150</xdr:rowOff>
    </xdr:to>
    <xdr:cxnSp macro="">
      <xdr:nvCxnSpPr>
        <xdr:cNvPr id="13" name="12 Conector recto de flecha"/>
        <xdr:cNvCxnSpPr/>
      </xdr:nvCxnSpPr>
      <xdr:spPr>
        <a:xfrm flipV="1">
          <a:off x="5267325" y="8229600"/>
          <a:ext cx="904875" cy="4762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857251</xdr:colOff>
      <xdr:row>42</xdr:row>
      <xdr:rowOff>180976</xdr:rowOff>
    </xdr:from>
    <xdr:to>
      <xdr:col>3</xdr:col>
      <xdr:colOff>428625</xdr:colOff>
      <xdr:row>44</xdr:row>
      <xdr:rowOff>47628</xdr:rowOff>
    </xdr:to>
    <xdr:cxnSp macro="">
      <xdr:nvCxnSpPr>
        <xdr:cNvPr id="16" name="15 Conector recto de flecha"/>
        <xdr:cNvCxnSpPr/>
      </xdr:nvCxnSpPr>
      <xdr:spPr>
        <a:xfrm rot="10800000">
          <a:off x="3076576" y="8448676"/>
          <a:ext cx="561974" cy="247652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76200</xdr:colOff>
      <xdr:row>50</xdr:row>
      <xdr:rowOff>142875</xdr:rowOff>
    </xdr:from>
    <xdr:to>
      <xdr:col>7</xdr:col>
      <xdr:colOff>342900</xdr:colOff>
      <xdr:row>52</xdr:row>
      <xdr:rowOff>85725</xdr:rowOff>
    </xdr:to>
    <xdr:cxnSp macro="">
      <xdr:nvCxnSpPr>
        <xdr:cNvPr id="19" name="18 Conector recto de flecha"/>
        <xdr:cNvCxnSpPr/>
      </xdr:nvCxnSpPr>
      <xdr:spPr>
        <a:xfrm flipV="1">
          <a:off x="6076950" y="9953625"/>
          <a:ext cx="1028700" cy="3333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1000125</xdr:colOff>
      <xdr:row>1</xdr:row>
      <xdr:rowOff>38100</xdr:rowOff>
    </xdr:from>
    <xdr:ext cx="1419106" cy="264560"/>
    <xdr:sp macro="" textlink="">
      <xdr:nvSpPr>
        <xdr:cNvPr id="3" name="2 CuadroTexto"/>
        <xdr:cNvSpPr txBox="1"/>
      </xdr:nvSpPr>
      <xdr:spPr>
        <a:xfrm>
          <a:off x="1762125" y="228600"/>
          <a:ext cx="1419106" cy="26456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s-VE" sz="1100" b="1"/>
            <a:t>ASIENTO DE AJUSTES</a:t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5" name="4 CuadroTexto"/>
        <xdr:cNvSpPr txBox="1"/>
      </xdr:nvSpPr>
      <xdr:spPr>
        <a:xfrm>
          <a:off x="5457825" y="5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VE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1514475</xdr:colOff>
      <xdr:row>5</xdr:row>
      <xdr:rowOff>95250</xdr:rowOff>
    </xdr:from>
    <xdr:ext cx="1971675" cy="264560"/>
    <xdr:sp macro="" textlink="">
      <xdr:nvSpPr>
        <xdr:cNvPr id="2" name="1 CuadroTexto"/>
        <xdr:cNvSpPr txBox="1"/>
      </xdr:nvSpPr>
      <xdr:spPr>
        <a:xfrm>
          <a:off x="1514475" y="1047750"/>
          <a:ext cx="1971675" cy="26456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s-VE" sz="1100" b="1"/>
            <a:t>BALANCE</a:t>
          </a:r>
          <a:r>
            <a:rPr lang="es-VE" sz="1100" b="1" baseline="0"/>
            <a:t> DE COMPROBACION</a:t>
          </a:r>
          <a:endParaRPr lang="es-VE" sz="1100" b="1"/>
        </a:p>
      </xdr:txBody>
    </xdr:sp>
    <xdr:clientData/>
  </xdr:oneCellAnchor>
  <xdr:oneCellAnchor>
    <xdr:from>
      <xdr:col>3</xdr:col>
      <xdr:colOff>457200</xdr:colOff>
      <xdr:row>5</xdr:row>
      <xdr:rowOff>114300</xdr:rowOff>
    </xdr:from>
    <xdr:ext cx="680892" cy="264560"/>
    <xdr:sp macro="" textlink="">
      <xdr:nvSpPr>
        <xdr:cNvPr id="3" name="2 CuadroTexto"/>
        <xdr:cNvSpPr txBox="1"/>
      </xdr:nvSpPr>
      <xdr:spPr>
        <a:xfrm>
          <a:off x="3790950" y="876300"/>
          <a:ext cx="680892" cy="26456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s-VE" sz="1100" b="1"/>
            <a:t>AJUSTES</a:t>
          </a:r>
        </a:p>
      </xdr:txBody>
    </xdr:sp>
    <xdr:clientData/>
  </xdr:oneCellAnchor>
  <xdr:oneCellAnchor>
    <xdr:from>
      <xdr:col>4</xdr:col>
      <xdr:colOff>735387</xdr:colOff>
      <xdr:row>4</xdr:row>
      <xdr:rowOff>123825</xdr:rowOff>
    </xdr:from>
    <xdr:ext cx="1770934" cy="436786"/>
    <xdr:sp macro="" textlink="">
      <xdr:nvSpPr>
        <xdr:cNvPr id="4" name="3 CuadroTexto"/>
        <xdr:cNvSpPr txBox="1"/>
      </xdr:nvSpPr>
      <xdr:spPr>
        <a:xfrm>
          <a:off x="4945437" y="885825"/>
          <a:ext cx="1770934" cy="436786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lang="es-VE" sz="1100" b="1"/>
            <a:t>BALANCE COMPROBACION</a:t>
          </a:r>
        </a:p>
        <a:p>
          <a:pPr algn="ctr"/>
          <a:r>
            <a:rPr lang="es-VE" sz="1100" b="1"/>
            <a:t>AJUSTADO</a:t>
          </a:r>
        </a:p>
      </xdr:txBody>
    </xdr:sp>
    <xdr:clientData/>
  </xdr:oneCellAnchor>
  <xdr:oneCellAnchor>
    <xdr:from>
      <xdr:col>7</xdr:col>
      <xdr:colOff>209810</xdr:colOff>
      <xdr:row>5</xdr:row>
      <xdr:rowOff>104775</xdr:rowOff>
    </xdr:from>
    <xdr:ext cx="1208536" cy="264560"/>
    <xdr:sp macro="" textlink="">
      <xdr:nvSpPr>
        <xdr:cNvPr id="5" name="4 CuadroTexto"/>
        <xdr:cNvSpPr txBox="1"/>
      </xdr:nvSpPr>
      <xdr:spPr>
        <a:xfrm>
          <a:off x="6591560" y="866775"/>
          <a:ext cx="1208536" cy="26456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lang="es-VE" sz="1100" b="1"/>
            <a:t>COSTO DE VENTA</a:t>
          </a:r>
        </a:p>
      </xdr:txBody>
    </xdr:sp>
    <xdr:clientData/>
  </xdr:oneCellAnchor>
  <xdr:oneCellAnchor>
    <xdr:from>
      <xdr:col>8</xdr:col>
      <xdr:colOff>741450</xdr:colOff>
      <xdr:row>5</xdr:row>
      <xdr:rowOff>123825</xdr:rowOff>
    </xdr:from>
    <xdr:ext cx="1623778" cy="264560"/>
    <xdr:sp macro="" textlink="">
      <xdr:nvSpPr>
        <xdr:cNvPr id="6" name="5 CuadroTexto"/>
        <xdr:cNvSpPr txBox="1"/>
      </xdr:nvSpPr>
      <xdr:spPr>
        <a:xfrm>
          <a:off x="7885200" y="885825"/>
          <a:ext cx="1623778" cy="26456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lang="es-VE" sz="1100" b="1"/>
            <a:t>GANANCIAS Y PERDIDAS</a:t>
          </a:r>
        </a:p>
      </xdr:txBody>
    </xdr:sp>
    <xdr:clientData/>
  </xdr:oneCellAnchor>
  <xdr:oneCellAnchor>
    <xdr:from>
      <xdr:col>11</xdr:col>
      <xdr:colOff>151345</xdr:colOff>
      <xdr:row>5</xdr:row>
      <xdr:rowOff>123825</xdr:rowOff>
    </xdr:from>
    <xdr:ext cx="1307474" cy="264560"/>
    <xdr:sp macro="" textlink="">
      <xdr:nvSpPr>
        <xdr:cNvPr id="7" name="6 CuadroTexto"/>
        <xdr:cNvSpPr txBox="1"/>
      </xdr:nvSpPr>
      <xdr:spPr>
        <a:xfrm>
          <a:off x="9581095" y="885825"/>
          <a:ext cx="1307474" cy="26456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lang="es-VE" sz="1100" b="1"/>
            <a:t>BALANCE GENERAL</a:t>
          </a:r>
        </a:p>
      </xdr:txBody>
    </xdr:sp>
    <xdr:clientData/>
  </xdr:oneCellAnchor>
  <xdr:oneCellAnchor>
    <xdr:from>
      <xdr:col>4</xdr:col>
      <xdr:colOff>609600</xdr:colOff>
      <xdr:row>0</xdr:row>
      <xdr:rowOff>114300</xdr:rowOff>
    </xdr:from>
    <xdr:ext cx="1833643" cy="685800"/>
    <xdr:sp macro="" textlink="">
      <xdr:nvSpPr>
        <xdr:cNvPr id="8" name="7 CuadroTexto"/>
        <xdr:cNvSpPr txBox="1"/>
      </xdr:nvSpPr>
      <xdr:spPr>
        <a:xfrm>
          <a:off x="4705350" y="114300"/>
          <a:ext cx="1833643" cy="6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s-ES" sz="1100" b="1">
              <a:solidFill>
                <a:schemeClr val="tx1"/>
              </a:solidFill>
              <a:latin typeface="+mn-lt"/>
              <a:ea typeface="+mn-ea"/>
              <a:cs typeface="+mn-cs"/>
            </a:rPr>
            <a:t>INDUSTRIAS METÁLICAS, CA</a:t>
          </a:r>
          <a:endParaRPr lang="es-VE" sz="11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r>
            <a:rPr lang="es-ES" sz="1100" b="1">
              <a:solidFill>
                <a:schemeClr val="tx1"/>
              </a:solidFill>
              <a:latin typeface="+mn-lt"/>
              <a:ea typeface="+mn-ea"/>
              <a:cs typeface="+mn-cs"/>
            </a:rPr>
            <a:t>BALANCE GENERAL</a:t>
          </a:r>
          <a:endParaRPr lang="es-VE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r>
            <a:rPr lang="es-ES" sz="1100" b="1">
              <a:solidFill>
                <a:schemeClr val="tx1"/>
              </a:solidFill>
              <a:latin typeface="+mn-lt"/>
              <a:ea typeface="+mn-ea"/>
              <a:cs typeface="+mn-cs"/>
            </a:rPr>
            <a:t>AL  31-12-2001</a:t>
          </a:r>
          <a:endParaRPr lang="es-VE" sz="11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oneCellAnchor>
  <xdr:oneCellAnchor>
    <xdr:from>
      <xdr:col>0</xdr:col>
      <xdr:colOff>504825</xdr:colOff>
      <xdr:row>0</xdr:row>
      <xdr:rowOff>161925</xdr:rowOff>
    </xdr:from>
    <xdr:ext cx="1481752" cy="311496"/>
    <xdr:sp macro="" textlink="">
      <xdr:nvSpPr>
        <xdr:cNvPr id="9" name="8 CuadroTexto"/>
        <xdr:cNvSpPr txBox="1"/>
      </xdr:nvSpPr>
      <xdr:spPr>
        <a:xfrm>
          <a:off x="504825" y="161925"/>
          <a:ext cx="1481752" cy="311496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s-VE" sz="1400"/>
            <a:t>HOJA DETRABAJO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51"/>
  <sheetViews>
    <sheetView workbookViewId="0">
      <selection activeCell="E1" sqref="E1"/>
    </sheetView>
  </sheetViews>
  <sheetFormatPr baseColWidth="10" defaultRowHeight="15" x14ac:dyDescent="0.25"/>
  <cols>
    <col min="1" max="1" width="27.42578125" style="42" customWidth="1"/>
    <col min="2" max="2" width="21" style="46" customWidth="1"/>
    <col min="3" max="3" width="19.42578125" style="46" customWidth="1"/>
    <col min="5" max="5" width="18" customWidth="1"/>
    <col min="6" max="6" width="12.7109375" bestFit="1" customWidth="1"/>
    <col min="7" max="7" width="14.140625" customWidth="1"/>
    <col min="8" max="8" width="13.5703125" customWidth="1"/>
    <col min="11" max="11" width="14.140625" customWidth="1"/>
    <col min="12" max="12" width="11.7109375" bestFit="1" customWidth="1"/>
  </cols>
  <sheetData>
    <row r="6" spans="1:3" ht="15.75" thickBot="1" x14ac:dyDescent="0.3">
      <c r="A6" s="43"/>
      <c r="B6" s="47"/>
      <c r="C6" s="48"/>
    </row>
    <row r="7" spans="1:3" ht="15.75" thickBot="1" x14ac:dyDescent="0.3">
      <c r="A7" s="44" t="s">
        <v>0</v>
      </c>
      <c r="B7" s="4">
        <v>500000</v>
      </c>
      <c r="C7" s="5"/>
    </row>
    <row r="8" spans="1:3" ht="15.75" thickBot="1" x14ac:dyDescent="0.3">
      <c r="A8" s="9" t="s">
        <v>1</v>
      </c>
      <c r="B8" s="7">
        <v>700000</v>
      </c>
      <c r="C8" s="8"/>
    </row>
    <row r="9" spans="1:3" ht="15.75" thickBot="1" x14ac:dyDescent="0.3">
      <c r="A9" s="49" t="s">
        <v>57</v>
      </c>
      <c r="B9" s="7">
        <v>300000</v>
      </c>
      <c r="C9" s="8"/>
    </row>
    <row r="10" spans="1:3" ht="15.75" thickBot="1" x14ac:dyDescent="0.3">
      <c r="A10" s="9" t="s">
        <v>3</v>
      </c>
      <c r="B10" s="8"/>
      <c r="C10" s="8"/>
    </row>
    <row r="11" spans="1:3" ht="15.75" thickBot="1" x14ac:dyDescent="0.3">
      <c r="A11" s="9" t="s">
        <v>5</v>
      </c>
      <c r="B11" s="7">
        <v>800000</v>
      </c>
      <c r="C11" s="8"/>
    </row>
    <row r="12" spans="1:3" ht="15.75" thickBot="1" x14ac:dyDescent="0.3">
      <c r="A12" s="9" t="s">
        <v>6</v>
      </c>
      <c r="B12" s="8"/>
      <c r="C12" s="7">
        <v>200000</v>
      </c>
    </row>
    <row r="13" spans="1:3" ht="15.75" thickBot="1" x14ac:dyDescent="0.3">
      <c r="A13" s="9" t="s">
        <v>58</v>
      </c>
      <c r="B13" s="7">
        <v>5000000</v>
      </c>
      <c r="C13" s="8"/>
    </row>
    <row r="14" spans="1:3" ht="15.75" thickBot="1" x14ac:dyDescent="0.3">
      <c r="A14" s="9" t="s">
        <v>59</v>
      </c>
      <c r="B14" s="7">
        <v>600000</v>
      </c>
      <c r="C14" s="8"/>
    </row>
    <row r="15" spans="1:3" ht="15.75" thickBot="1" x14ac:dyDescent="0.3">
      <c r="A15" s="9" t="s">
        <v>8</v>
      </c>
      <c r="B15" s="7">
        <v>1000000</v>
      </c>
      <c r="C15" s="8"/>
    </row>
    <row r="16" spans="1:3" ht="15.75" thickBot="1" x14ac:dyDescent="0.3">
      <c r="A16" s="9" t="s">
        <v>60</v>
      </c>
      <c r="B16" s="7">
        <v>5000000</v>
      </c>
      <c r="C16" s="8"/>
    </row>
    <row r="17" spans="1:3" ht="15.75" thickBot="1" x14ac:dyDescent="0.3">
      <c r="A17" s="9" t="s">
        <v>61</v>
      </c>
      <c r="B17" s="7">
        <v>2000000</v>
      </c>
      <c r="C17" s="8"/>
    </row>
    <row r="18" spans="1:3" ht="15.75" thickBot="1" x14ac:dyDescent="0.3">
      <c r="A18" s="9" t="s">
        <v>62</v>
      </c>
      <c r="B18" s="7">
        <v>500000</v>
      </c>
      <c r="C18" s="8"/>
    </row>
    <row r="19" spans="1:3" ht="15.75" thickBot="1" x14ac:dyDescent="0.3">
      <c r="A19" s="9" t="s">
        <v>63</v>
      </c>
      <c r="B19" s="7">
        <v>1500000</v>
      </c>
      <c r="C19" s="8"/>
    </row>
    <row r="20" spans="1:3" ht="15.75" thickBot="1" x14ac:dyDescent="0.3">
      <c r="A20" s="9" t="s">
        <v>13</v>
      </c>
      <c r="B20" s="8"/>
      <c r="C20" s="7">
        <v>3000000</v>
      </c>
    </row>
    <row r="21" spans="1:3" ht="15.75" thickBot="1" x14ac:dyDescent="0.3">
      <c r="A21" s="9" t="s">
        <v>14</v>
      </c>
      <c r="B21" s="7">
        <v>500000</v>
      </c>
      <c r="C21" s="8"/>
    </row>
    <row r="22" spans="1:3" ht="15.75" thickBot="1" x14ac:dyDescent="0.3">
      <c r="A22" s="9" t="s">
        <v>15</v>
      </c>
      <c r="B22" s="7">
        <v>2000000</v>
      </c>
      <c r="C22" s="8"/>
    </row>
    <row r="23" spans="1:3" ht="15.75" thickBot="1" x14ac:dyDescent="0.3">
      <c r="A23" s="9" t="s">
        <v>64</v>
      </c>
      <c r="B23" s="7">
        <v>800000</v>
      </c>
      <c r="C23" s="8"/>
    </row>
    <row r="24" spans="1:3" ht="15.75" thickBot="1" x14ac:dyDescent="0.3">
      <c r="A24" s="9" t="s">
        <v>65</v>
      </c>
      <c r="B24" s="7">
        <v>1500000</v>
      </c>
      <c r="C24" s="8"/>
    </row>
    <row r="25" spans="1:3" ht="15.75" thickBot="1" x14ac:dyDescent="0.3">
      <c r="A25" s="9" t="s">
        <v>18</v>
      </c>
      <c r="B25" s="7">
        <v>2500000</v>
      </c>
      <c r="C25" s="8"/>
    </row>
    <row r="26" spans="1:3" ht="15.75" thickBot="1" x14ac:dyDescent="0.3">
      <c r="A26" s="9" t="s">
        <v>19</v>
      </c>
      <c r="B26" s="7">
        <v>2000000</v>
      </c>
      <c r="C26" s="8"/>
    </row>
    <row r="27" spans="1:3" ht="15.75" thickBot="1" x14ac:dyDescent="0.3">
      <c r="A27" s="9" t="s">
        <v>20</v>
      </c>
      <c r="B27" s="8"/>
      <c r="C27" s="7">
        <v>500000</v>
      </c>
    </row>
    <row r="28" spans="1:3" ht="15.75" thickBot="1" x14ac:dyDescent="0.3">
      <c r="A28" s="9" t="s">
        <v>66</v>
      </c>
      <c r="B28" s="8"/>
      <c r="C28" s="7">
        <v>2000000</v>
      </c>
    </row>
    <row r="29" spans="1:3" ht="15.75" thickBot="1" x14ac:dyDescent="0.3">
      <c r="A29" s="9" t="s">
        <v>22</v>
      </c>
      <c r="B29" s="8"/>
      <c r="C29" s="7">
        <v>800000</v>
      </c>
    </row>
    <row r="30" spans="1:3" ht="15.75" thickBot="1" x14ac:dyDescent="0.3">
      <c r="A30" s="9" t="s">
        <v>23</v>
      </c>
      <c r="B30" s="8"/>
      <c r="C30" s="7">
        <v>700000</v>
      </c>
    </row>
    <row r="31" spans="1:3" ht="15.75" thickBot="1" x14ac:dyDescent="0.3">
      <c r="A31" s="9" t="s">
        <v>24</v>
      </c>
      <c r="B31" s="8"/>
      <c r="C31" s="7">
        <v>250000</v>
      </c>
    </row>
    <row r="32" spans="1:3" ht="15.75" thickBot="1" x14ac:dyDescent="0.3">
      <c r="A32" s="9" t="s">
        <v>25</v>
      </c>
      <c r="B32" s="8"/>
      <c r="C32" s="7">
        <v>1350000</v>
      </c>
    </row>
    <row r="33" spans="1:3" ht="15.75" thickBot="1" x14ac:dyDescent="0.3">
      <c r="A33" s="9" t="s">
        <v>26</v>
      </c>
      <c r="B33" s="8"/>
      <c r="C33" s="7">
        <v>500000</v>
      </c>
    </row>
    <row r="34" spans="1:3" ht="15.75" thickBot="1" x14ac:dyDescent="0.3">
      <c r="A34" s="9" t="s">
        <v>27</v>
      </c>
      <c r="B34" s="8"/>
      <c r="C34" s="7">
        <v>1000000</v>
      </c>
    </row>
    <row r="35" spans="1:3" ht="15.75" thickBot="1" x14ac:dyDescent="0.3">
      <c r="A35" s="9" t="s">
        <v>67</v>
      </c>
      <c r="B35" s="8"/>
      <c r="C35" s="7">
        <v>3500000</v>
      </c>
    </row>
    <row r="36" spans="1:3" ht="15.75" thickBot="1" x14ac:dyDescent="0.3">
      <c r="A36" s="9" t="s">
        <v>29</v>
      </c>
      <c r="B36" s="8"/>
      <c r="C36" s="7">
        <v>1000000</v>
      </c>
    </row>
    <row r="37" spans="1:3" ht="15.75" thickBot="1" x14ac:dyDescent="0.3">
      <c r="A37" s="9" t="s">
        <v>30</v>
      </c>
      <c r="B37" s="8"/>
      <c r="C37" s="7">
        <v>5000000</v>
      </c>
    </row>
    <row r="38" spans="1:3" ht="15.75" thickBot="1" x14ac:dyDescent="0.3">
      <c r="A38" s="9" t="s">
        <v>31</v>
      </c>
      <c r="B38" s="8"/>
      <c r="C38" s="7">
        <v>1500000</v>
      </c>
    </row>
    <row r="39" spans="1:3" ht="15.75" thickBot="1" x14ac:dyDescent="0.3">
      <c r="A39" s="9" t="s">
        <v>32</v>
      </c>
      <c r="B39" s="8"/>
      <c r="C39" s="7">
        <v>200000</v>
      </c>
    </row>
    <row r="40" spans="1:3" ht="15.75" thickBot="1" x14ac:dyDescent="0.3">
      <c r="A40" s="9" t="s">
        <v>33</v>
      </c>
      <c r="B40" s="8"/>
      <c r="C40" s="7">
        <v>25000000</v>
      </c>
    </row>
    <row r="41" spans="1:3" ht="15.75" thickBot="1" x14ac:dyDescent="0.3">
      <c r="A41" s="9" t="s">
        <v>34</v>
      </c>
      <c r="B41" s="7">
        <v>1500000</v>
      </c>
      <c r="C41" s="8"/>
    </row>
    <row r="42" spans="1:3" ht="15.75" thickBot="1" x14ac:dyDescent="0.3">
      <c r="A42" s="9" t="s">
        <v>35</v>
      </c>
      <c r="B42" s="7">
        <v>1200000</v>
      </c>
      <c r="C42" s="8"/>
    </row>
    <row r="43" spans="1:3" ht="15.75" thickBot="1" x14ac:dyDescent="0.3">
      <c r="A43" s="9" t="s">
        <v>36</v>
      </c>
      <c r="B43" s="7">
        <v>12000000</v>
      </c>
      <c r="C43" s="8"/>
    </row>
    <row r="44" spans="1:3" ht="15.75" thickBot="1" x14ac:dyDescent="0.3">
      <c r="A44" s="9" t="s">
        <v>37</v>
      </c>
      <c r="B44" s="8"/>
      <c r="C44" s="7">
        <v>500000</v>
      </c>
    </row>
    <row r="45" spans="1:3" ht="15.75" thickBot="1" x14ac:dyDescent="0.3">
      <c r="A45" s="9" t="s">
        <v>38</v>
      </c>
      <c r="B45" s="7">
        <v>1800000</v>
      </c>
      <c r="C45" s="8"/>
    </row>
    <row r="46" spans="1:3" ht="15.75" thickBot="1" x14ac:dyDescent="0.3">
      <c r="A46" s="9" t="s">
        <v>39</v>
      </c>
      <c r="B46" s="7">
        <v>200000</v>
      </c>
      <c r="C46" s="8"/>
    </row>
    <row r="47" spans="1:3" ht="15.75" thickBot="1" x14ac:dyDescent="0.3">
      <c r="A47" s="9" t="s">
        <v>40</v>
      </c>
      <c r="B47" s="7">
        <v>800000</v>
      </c>
      <c r="C47" s="8"/>
    </row>
    <row r="48" spans="1:3" ht="15.75" thickBot="1" x14ac:dyDescent="0.3">
      <c r="A48" s="9" t="s">
        <v>41</v>
      </c>
      <c r="B48" s="7">
        <v>1500000</v>
      </c>
      <c r="C48" s="8"/>
    </row>
    <row r="49" spans="1:3" ht="15.75" thickBot="1" x14ac:dyDescent="0.3">
      <c r="A49" s="9" t="s">
        <v>42</v>
      </c>
      <c r="B49" s="7">
        <v>300000</v>
      </c>
      <c r="C49" s="8"/>
    </row>
    <row r="50" spans="1:3" ht="15.75" thickBot="1" x14ac:dyDescent="0.3">
      <c r="A50" s="9" t="s">
        <v>43</v>
      </c>
      <c r="B50" s="7">
        <v>500000</v>
      </c>
      <c r="C50" s="8"/>
    </row>
    <row r="51" spans="1:3" ht="15.75" thickBot="1" x14ac:dyDescent="0.3">
      <c r="A51" s="45" t="s">
        <v>55</v>
      </c>
      <c r="B51" s="28">
        <f>SUM(B7:B50)</f>
        <v>47000000</v>
      </c>
      <c r="C51" s="28">
        <f>SUM(C7:C50)</f>
        <v>47000000</v>
      </c>
    </row>
  </sheetData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59"/>
  <sheetViews>
    <sheetView tabSelected="1" topLeftCell="A16" workbookViewId="0">
      <selection activeCell="I20" sqref="I20"/>
    </sheetView>
  </sheetViews>
  <sheetFormatPr baseColWidth="10" defaultRowHeight="15" x14ac:dyDescent="0.25"/>
  <cols>
    <col min="1" max="1" width="13.85546875" customWidth="1"/>
    <col min="2" max="2" width="19.42578125" customWidth="1"/>
    <col min="3" max="4" width="14.85546875" customWidth="1"/>
    <col min="5" max="5" width="15.5703125" customWidth="1"/>
    <col min="8" max="8" width="16.28515625" customWidth="1"/>
    <col min="9" max="9" width="17.42578125" customWidth="1"/>
  </cols>
  <sheetData>
    <row r="4" spans="2:7" x14ac:dyDescent="0.25">
      <c r="C4" s="71"/>
      <c r="D4" s="71"/>
      <c r="E4" s="64" t="s">
        <v>101</v>
      </c>
    </row>
    <row r="5" spans="2:7" x14ac:dyDescent="0.25">
      <c r="B5" s="72"/>
      <c r="C5" s="68" t="s">
        <v>97</v>
      </c>
      <c r="D5" s="82" t="s">
        <v>100</v>
      </c>
      <c r="E5" s="68" t="s">
        <v>98</v>
      </c>
    </row>
    <row r="6" spans="2:7" ht="15.75" thickBot="1" x14ac:dyDescent="0.3">
      <c r="B6" s="49" t="s">
        <v>57</v>
      </c>
      <c r="C6" s="96">
        <v>300000</v>
      </c>
      <c r="D6" s="83">
        <v>0.6</v>
      </c>
      <c r="E6" s="97">
        <f>D6*C6</f>
        <v>180000</v>
      </c>
    </row>
    <row r="7" spans="2:7" x14ac:dyDescent="0.25">
      <c r="B7" s="87"/>
      <c r="C7" s="88"/>
      <c r="D7" s="83"/>
      <c r="E7" s="89"/>
    </row>
    <row r="8" spans="2:7" x14ac:dyDescent="0.25">
      <c r="B8" s="87"/>
      <c r="C8" s="88"/>
      <c r="D8" s="83"/>
      <c r="E8" s="89"/>
      <c r="G8" s="64" t="s">
        <v>127</v>
      </c>
    </row>
    <row r="9" spans="2:7" x14ac:dyDescent="0.25">
      <c r="G9" s="64" t="s">
        <v>132</v>
      </c>
    </row>
    <row r="10" spans="2:7" x14ac:dyDescent="0.25">
      <c r="B10" s="66"/>
      <c r="C10" s="68" t="s">
        <v>97</v>
      </c>
      <c r="D10" s="75" t="s">
        <v>115</v>
      </c>
      <c r="E10" s="68" t="s">
        <v>116</v>
      </c>
      <c r="F10" s="68" t="s">
        <v>99</v>
      </c>
      <c r="G10" s="68" t="s">
        <v>101</v>
      </c>
    </row>
    <row r="11" spans="2:7" ht="24.75" thickBot="1" x14ac:dyDescent="0.3">
      <c r="B11" s="9" t="s">
        <v>59</v>
      </c>
      <c r="C11" s="95">
        <v>600000</v>
      </c>
      <c r="D11" s="60">
        <v>12</v>
      </c>
      <c r="E11" s="76">
        <f>C11/D11</f>
        <v>50000</v>
      </c>
      <c r="F11" s="59">
        <v>3</v>
      </c>
      <c r="G11" s="94">
        <f>E11*F11</f>
        <v>150000</v>
      </c>
    </row>
    <row r="12" spans="2:7" x14ac:dyDescent="0.25">
      <c r="C12" t="s">
        <v>105</v>
      </c>
      <c r="D12" s="57">
        <v>37256</v>
      </c>
    </row>
    <row r="13" spans="2:7" x14ac:dyDescent="0.25">
      <c r="C13" t="s">
        <v>104</v>
      </c>
      <c r="D13" s="58">
        <v>37164</v>
      </c>
    </row>
    <row r="14" spans="2:7" x14ac:dyDescent="0.25">
      <c r="D14" s="73" t="s">
        <v>96</v>
      </c>
    </row>
    <row r="15" spans="2:7" x14ac:dyDescent="0.25">
      <c r="F15" s="90"/>
    </row>
    <row r="16" spans="2:7" x14ac:dyDescent="0.25">
      <c r="F16" s="90"/>
    </row>
    <row r="17" spans="2:10" x14ac:dyDescent="0.25">
      <c r="C17" s="1"/>
      <c r="D17" s="1"/>
      <c r="E17" s="1"/>
      <c r="F17" s="1"/>
      <c r="G17" s="64" t="s">
        <v>106</v>
      </c>
      <c r="H17" s="64" t="s">
        <v>110</v>
      </c>
      <c r="I17" s="64" t="s">
        <v>113</v>
      </c>
      <c r="J17" s="93"/>
    </row>
    <row r="18" spans="2:10" x14ac:dyDescent="0.25">
      <c r="B18" s="66"/>
      <c r="C18" s="68" t="s">
        <v>114</v>
      </c>
      <c r="D18" s="68" t="s">
        <v>102</v>
      </c>
      <c r="E18" s="68" t="s">
        <v>103</v>
      </c>
      <c r="F18" s="72"/>
      <c r="G18" s="67" t="s">
        <v>99</v>
      </c>
      <c r="H18" s="68" t="s">
        <v>117</v>
      </c>
      <c r="I18" s="68" t="s">
        <v>101</v>
      </c>
      <c r="J18" s="93"/>
    </row>
    <row r="19" spans="2:10" ht="15.75" thickBot="1" x14ac:dyDescent="0.3">
      <c r="B19" s="9" t="s">
        <v>60</v>
      </c>
      <c r="C19" s="95">
        <v>5000000</v>
      </c>
      <c r="D19" s="61">
        <v>36890</v>
      </c>
      <c r="E19" s="57">
        <v>37256</v>
      </c>
      <c r="F19" s="62" t="s">
        <v>112</v>
      </c>
      <c r="G19" s="1">
        <v>12</v>
      </c>
      <c r="H19" s="10">
        <v>83333.333333333328</v>
      </c>
      <c r="I19" s="56">
        <f>H19*G19</f>
        <v>1000000</v>
      </c>
    </row>
    <row r="20" spans="2:10" ht="15.75" thickBot="1" x14ac:dyDescent="0.3">
      <c r="B20" s="9" t="s">
        <v>61</v>
      </c>
      <c r="C20" s="95">
        <v>2000000</v>
      </c>
      <c r="D20" s="61">
        <v>37072</v>
      </c>
      <c r="E20" s="57">
        <v>37256</v>
      </c>
      <c r="G20" s="1">
        <v>6</v>
      </c>
      <c r="H20" s="10">
        <v>33333.333333333336</v>
      </c>
      <c r="I20" s="56">
        <f>H20*G20</f>
        <v>200000</v>
      </c>
    </row>
    <row r="21" spans="2:10" ht="15.75" thickBot="1" x14ac:dyDescent="0.3">
      <c r="B21" s="9" t="s">
        <v>62</v>
      </c>
      <c r="C21" s="95">
        <v>500000</v>
      </c>
      <c r="D21" s="61">
        <v>36980</v>
      </c>
      <c r="E21" s="57">
        <v>37256</v>
      </c>
      <c r="G21" s="1">
        <v>9</v>
      </c>
      <c r="H21" s="10">
        <v>8333.3333333333339</v>
      </c>
      <c r="I21" s="56">
        <f>H21*G21</f>
        <v>75000</v>
      </c>
    </row>
    <row r="22" spans="2:10" ht="15.75" thickBot="1" x14ac:dyDescent="0.3">
      <c r="B22" s="9" t="s">
        <v>63</v>
      </c>
      <c r="C22" s="95">
        <v>1500000</v>
      </c>
      <c r="D22" s="61">
        <v>37133</v>
      </c>
      <c r="E22" s="57">
        <v>37256</v>
      </c>
      <c r="G22" s="1">
        <v>4</v>
      </c>
      <c r="H22" s="10">
        <v>25000</v>
      </c>
      <c r="I22" s="56">
        <f>H22*G22</f>
        <v>100000</v>
      </c>
    </row>
    <row r="23" spans="2:10" ht="15.75" thickBot="1" x14ac:dyDescent="0.3">
      <c r="H23" s="98" t="s">
        <v>113</v>
      </c>
      <c r="I23" s="97">
        <f>SUM(I19:I22)</f>
        <v>1375000</v>
      </c>
    </row>
    <row r="24" spans="2:10" ht="15.75" thickTop="1" x14ac:dyDescent="0.25">
      <c r="H24" s="51"/>
      <c r="I24" s="89"/>
    </row>
    <row r="25" spans="2:10" x14ac:dyDescent="0.25">
      <c r="B25" s="66"/>
      <c r="C25" s="65" t="s">
        <v>108</v>
      </c>
      <c r="D25" s="69" t="s">
        <v>107</v>
      </c>
      <c r="E25" s="65" t="s">
        <v>109</v>
      </c>
      <c r="F25" s="70"/>
    </row>
    <row r="26" spans="2:10" ht="15.75" thickBot="1" x14ac:dyDescent="0.3">
      <c r="B26" s="9" t="s">
        <v>60</v>
      </c>
      <c r="C26" s="7">
        <v>5000000</v>
      </c>
      <c r="D26" s="63" t="s">
        <v>118</v>
      </c>
      <c r="E26" s="10">
        <f>C26/60</f>
        <v>83333.333333333328</v>
      </c>
    </row>
    <row r="27" spans="2:10" ht="15.75" thickBot="1" x14ac:dyDescent="0.3">
      <c r="B27" s="9" t="s">
        <v>61</v>
      </c>
      <c r="C27" s="7">
        <v>2000000</v>
      </c>
      <c r="D27" s="63" t="s">
        <v>118</v>
      </c>
      <c r="E27" s="10">
        <f>C27/60</f>
        <v>33333.333333333336</v>
      </c>
    </row>
    <row r="28" spans="2:10" ht="15.75" thickBot="1" x14ac:dyDescent="0.3">
      <c r="B28" s="9" t="s">
        <v>62</v>
      </c>
      <c r="C28" s="7">
        <v>500000</v>
      </c>
      <c r="D28" s="63" t="s">
        <v>118</v>
      </c>
      <c r="E28" s="10">
        <f>C28/60</f>
        <v>8333.3333333333339</v>
      </c>
    </row>
    <row r="29" spans="2:10" ht="15.75" thickBot="1" x14ac:dyDescent="0.3">
      <c r="B29" s="9" t="s">
        <v>63</v>
      </c>
      <c r="C29" s="7">
        <v>1500000</v>
      </c>
      <c r="D29" s="63" t="s">
        <v>118</v>
      </c>
      <c r="E29" s="10">
        <f>C29/60</f>
        <v>25000</v>
      </c>
    </row>
    <row r="30" spans="2:10" x14ac:dyDescent="0.25">
      <c r="B30" s="91"/>
      <c r="C30" s="88"/>
      <c r="D30" s="63"/>
      <c r="E30" s="10"/>
    </row>
    <row r="32" spans="2:10" x14ac:dyDescent="0.25">
      <c r="F32" s="64" t="s">
        <v>106</v>
      </c>
      <c r="G32" s="64" t="s">
        <v>110</v>
      </c>
      <c r="H32" s="93" t="s">
        <v>128</v>
      </c>
    </row>
    <row r="33" spans="2:9" x14ac:dyDescent="0.25">
      <c r="B33" s="66"/>
      <c r="C33" s="68" t="s">
        <v>97</v>
      </c>
      <c r="D33" s="65" t="s">
        <v>102</v>
      </c>
      <c r="E33" s="65" t="s">
        <v>103</v>
      </c>
      <c r="F33" s="68" t="s">
        <v>99</v>
      </c>
      <c r="G33" s="68" t="s">
        <v>111</v>
      </c>
      <c r="H33" s="68" t="s">
        <v>101</v>
      </c>
    </row>
    <row r="34" spans="2:9" ht="15.75" thickBot="1" x14ac:dyDescent="0.3">
      <c r="B34" s="9" t="s">
        <v>64</v>
      </c>
      <c r="C34" s="7">
        <v>800000</v>
      </c>
      <c r="D34" s="61">
        <v>36951</v>
      </c>
      <c r="E34" s="57">
        <v>37256</v>
      </c>
      <c r="F34" s="1">
        <v>10</v>
      </c>
      <c r="G34" s="86">
        <v>33333.333333333336</v>
      </c>
      <c r="H34" s="100">
        <f>G34*F34</f>
        <v>333333.33333333337</v>
      </c>
    </row>
    <row r="35" spans="2:9" x14ac:dyDescent="0.25">
      <c r="C35" s="77" t="s">
        <v>119</v>
      </c>
    </row>
    <row r="37" spans="2:9" ht="15.75" thickBot="1" x14ac:dyDescent="0.3">
      <c r="C37" s="99" t="s">
        <v>133</v>
      </c>
      <c r="D37" s="78">
        <v>24</v>
      </c>
      <c r="E37" s="79">
        <f>C34/D37</f>
        <v>33333.333333333336</v>
      </c>
    </row>
    <row r="38" spans="2:9" ht="15.75" thickTop="1" x14ac:dyDescent="0.25"/>
    <row r="39" spans="2:9" x14ac:dyDescent="0.25">
      <c r="H39" s="93" t="s">
        <v>128</v>
      </c>
    </row>
    <row r="40" spans="2:9" x14ac:dyDescent="0.25">
      <c r="C40" s="1"/>
      <c r="D40" s="1"/>
      <c r="E40" s="1"/>
      <c r="F40" s="64" t="s">
        <v>106</v>
      </c>
      <c r="G40" s="64" t="s">
        <v>110</v>
      </c>
      <c r="H40" s="64" t="s">
        <v>124</v>
      </c>
    </row>
    <row r="41" spans="2:9" x14ac:dyDescent="0.25">
      <c r="B41" s="66"/>
      <c r="C41" s="68" t="s">
        <v>97</v>
      </c>
      <c r="D41" s="68" t="s">
        <v>102</v>
      </c>
      <c r="E41" s="68" t="s">
        <v>103</v>
      </c>
      <c r="F41" s="68" t="s">
        <v>99</v>
      </c>
      <c r="G41" s="68" t="s">
        <v>111</v>
      </c>
      <c r="H41" s="68" t="s">
        <v>101</v>
      </c>
    </row>
    <row r="42" spans="2:9" ht="15.75" thickBot="1" x14ac:dyDescent="0.3">
      <c r="B42" s="9" t="s">
        <v>65</v>
      </c>
      <c r="C42" s="95">
        <v>1500000</v>
      </c>
      <c r="D42" s="80">
        <v>37104</v>
      </c>
      <c r="E42" s="101">
        <v>37256</v>
      </c>
      <c r="F42" s="1">
        <v>5</v>
      </c>
      <c r="G42" s="81">
        <v>31250</v>
      </c>
      <c r="H42" s="97">
        <f>G42*F42</f>
        <v>156250</v>
      </c>
    </row>
    <row r="43" spans="2:9" x14ac:dyDescent="0.25">
      <c r="C43" t="s">
        <v>120</v>
      </c>
    </row>
    <row r="45" spans="2:9" ht="15.75" thickBot="1" x14ac:dyDescent="0.3">
      <c r="C45" s="74">
        <v>1500000</v>
      </c>
      <c r="D45" s="85">
        <v>48</v>
      </c>
      <c r="E45" s="74">
        <f>C45/D45</f>
        <v>31250</v>
      </c>
    </row>
    <row r="46" spans="2:9" ht="15.75" thickTop="1" x14ac:dyDescent="0.25">
      <c r="C46" s="89"/>
      <c r="D46" s="92"/>
      <c r="E46" s="89"/>
    </row>
    <row r="47" spans="2:9" x14ac:dyDescent="0.25">
      <c r="C47" s="89"/>
      <c r="D47" s="92"/>
      <c r="E47" s="89"/>
    </row>
    <row r="48" spans="2:9" x14ac:dyDescent="0.25">
      <c r="I48" s="64" t="s">
        <v>127</v>
      </c>
    </row>
    <row r="49" spans="2:9" x14ac:dyDescent="0.25">
      <c r="B49" s="1"/>
      <c r="C49" s="1"/>
      <c r="D49" s="1"/>
      <c r="E49" s="1"/>
      <c r="F49" s="1"/>
      <c r="G49" s="64" t="s">
        <v>106</v>
      </c>
      <c r="H49" s="64" t="s">
        <v>110</v>
      </c>
      <c r="I49" s="64" t="s">
        <v>129</v>
      </c>
    </row>
    <row r="50" spans="2:9" x14ac:dyDescent="0.25">
      <c r="B50" s="72"/>
      <c r="C50" s="72" t="s">
        <v>121</v>
      </c>
      <c r="D50" s="68" t="s">
        <v>97</v>
      </c>
      <c r="E50" s="68" t="s">
        <v>122</v>
      </c>
      <c r="F50" s="68" t="s">
        <v>103</v>
      </c>
      <c r="G50" s="68" t="s">
        <v>99</v>
      </c>
      <c r="H50" s="68" t="s">
        <v>111</v>
      </c>
      <c r="I50" s="68" t="s">
        <v>101</v>
      </c>
    </row>
    <row r="51" spans="2:9" ht="15.75" thickBot="1" x14ac:dyDescent="0.3">
      <c r="B51" s="102" t="s">
        <v>66</v>
      </c>
      <c r="C51" s="84">
        <v>30</v>
      </c>
      <c r="D51" s="95">
        <v>2000000</v>
      </c>
      <c r="E51" s="80">
        <v>37012</v>
      </c>
      <c r="F51" s="101">
        <v>37256</v>
      </c>
      <c r="G51" s="1">
        <v>8</v>
      </c>
      <c r="H51" s="81">
        <v>50000</v>
      </c>
      <c r="I51" s="97">
        <f>H51*G51</f>
        <v>400000</v>
      </c>
    </row>
    <row r="53" spans="2:9" x14ac:dyDescent="0.25">
      <c r="B53" s="66" t="s">
        <v>123</v>
      </c>
      <c r="C53" s="104" t="s">
        <v>134</v>
      </c>
      <c r="D53" s="105">
        <f>D51*C51/100</f>
        <v>600000</v>
      </c>
      <c r="E53" s="66" t="s">
        <v>125</v>
      </c>
      <c r="F53" s="103">
        <f>D53/12</f>
        <v>50000</v>
      </c>
    </row>
    <row r="56" spans="2:9" x14ac:dyDescent="0.25">
      <c r="B56" s="1"/>
      <c r="C56" s="1"/>
      <c r="D56" s="1"/>
      <c r="E56" s="1"/>
      <c r="F56" s="1"/>
      <c r="G56" s="1"/>
      <c r="H56" s="1"/>
      <c r="I56" s="64" t="s">
        <v>130</v>
      </c>
    </row>
    <row r="57" spans="2:9" x14ac:dyDescent="0.25">
      <c r="B57" s="1"/>
      <c r="C57" s="1"/>
      <c r="D57" s="1"/>
      <c r="E57" s="1"/>
      <c r="F57" s="1"/>
      <c r="G57" s="64" t="s">
        <v>106</v>
      </c>
      <c r="H57" s="64" t="s">
        <v>110</v>
      </c>
      <c r="I57" s="64" t="s">
        <v>131</v>
      </c>
    </row>
    <row r="58" spans="2:9" x14ac:dyDescent="0.25">
      <c r="B58" s="72"/>
      <c r="C58" s="68" t="s">
        <v>97</v>
      </c>
      <c r="D58" s="68" t="s">
        <v>126</v>
      </c>
      <c r="E58" s="68" t="s">
        <v>122</v>
      </c>
      <c r="F58" s="68" t="s">
        <v>103</v>
      </c>
      <c r="G58" s="68" t="s">
        <v>99</v>
      </c>
      <c r="H58" s="68" t="s">
        <v>111</v>
      </c>
      <c r="I58" s="68" t="s">
        <v>101</v>
      </c>
    </row>
    <row r="59" spans="2:9" ht="25.5" thickBot="1" x14ac:dyDescent="0.3">
      <c r="B59" s="107" t="s">
        <v>67</v>
      </c>
      <c r="C59" s="109">
        <v>3500000</v>
      </c>
      <c r="D59" s="108">
        <v>8</v>
      </c>
      <c r="E59" s="80">
        <v>37164</v>
      </c>
      <c r="F59" s="101">
        <v>37256</v>
      </c>
      <c r="G59" s="1">
        <v>3</v>
      </c>
      <c r="H59" s="106">
        <f>C59/D59</f>
        <v>437500</v>
      </c>
      <c r="I59" s="110">
        <f>H59*G59</f>
        <v>1312500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4" zoomScaleNormal="100" workbookViewId="0">
      <selection activeCell="E16" sqref="E16"/>
    </sheetView>
  </sheetViews>
  <sheetFormatPr baseColWidth="10" defaultRowHeight="15" x14ac:dyDescent="0.25"/>
  <cols>
    <col min="1" max="1" width="12.85546875" customWidth="1"/>
    <col min="2" max="2" width="38.5703125" customWidth="1"/>
    <col min="3" max="3" width="8.5703125" customWidth="1"/>
    <col min="4" max="4" width="13.5703125" customWidth="1"/>
    <col min="5" max="5" width="13.85546875" customWidth="1"/>
    <col min="8" max="10" width="11.42578125" customWidth="1"/>
  </cols>
  <sheetData>
    <row r="1" spans="1:5" x14ac:dyDescent="0.25">
      <c r="B1" s="51" t="s">
        <v>86</v>
      </c>
      <c r="C1" s="51"/>
    </row>
    <row r="5" spans="1:5" ht="16.5" thickBot="1" x14ac:dyDescent="0.3">
      <c r="A5" s="112" t="s">
        <v>135</v>
      </c>
      <c r="B5" s="113" t="s">
        <v>79</v>
      </c>
      <c r="C5" s="115" t="s">
        <v>136</v>
      </c>
      <c r="D5" s="114" t="s">
        <v>68</v>
      </c>
      <c r="E5" s="115" t="s">
        <v>69</v>
      </c>
    </row>
    <row r="6" spans="1:5" ht="16.5" thickBot="1" x14ac:dyDescent="0.3">
      <c r="A6" s="111"/>
      <c r="B6" s="116">
        <v>1</v>
      </c>
      <c r="C6" s="124"/>
      <c r="D6" s="117"/>
      <c r="E6" s="118"/>
    </row>
    <row r="7" spans="1:5" ht="16.5" thickBot="1" x14ac:dyDescent="0.3">
      <c r="A7" s="119">
        <v>37256</v>
      </c>
      <c r="B7" s="120" t="s">
        <v>87</v>
      </c>
      <c r="C7" s="125"/>
      <c r="D7" s="117">
        <v>180000</v>
      </c>
      <c r="E7" s="118"/>
    </row>
    <row r="8" spans="1:5" ht="16.5" thickBot="1" x14ac:dyDescent="0.3">
      <c r="A8" s="111"/>
      <c r="B8" s="120" t="s">
        <v>88</v>
      </c>
      <c r="C8" s="125"/>
      <c r="D8" s="118"/>
      <c r="E8" s="117">
        <v>180000</v>
      </c>
    </row>
    <row r="9" spans="1:5" ht="16.5" thickBot="1" x14ac:dyDescent="0.3">
      <c r="A9" s="111"/>
      <c r="B9" s="120" t="s">
        <v>73</v>
      </c>
      <c r="C9" s="125"/>
      <c r="D9" s="118"/>
      <c r="E9" s="117"/>
    </row>
    <row r="10" spans="1:5" ht="16.5" thickBot="1" x14ac:dyDescent="0.3">
      <c r="A10" s="111"/>
      <c r="B10" s="116">
        <v>2</v>
      </c>
      <c r="C10" s="124"/>
      <c r="D10" s="118"/>
      <c r="E10" s="117"/>
    </row>
    <row r="11" spans="1:5" ht="16.5" thickBot="1" x14ac:dyDescent="0.3">
      <c r="A11" s="119">
        <v>37256</v>
      </c>
      <c r="B11" s="120" t="s">
        <v>45</v>
      </c>
      <c r="C11" s="125"/>
      <c r="D11" s="117">
        <v>150000</v>
      </c>
      <c r="E11" s="117"/>
    </row>
    <row r="12" spans="1:5" ht="16.5" thickBot="1" x14ac:dyDescent="0.3">
      <c r="A12" s="111"/>
      <c r="B12" s="120" t="s">
        <v>89</v>
      </c>
      <c r="C12" s="125"/>
      <c r="D12" s="117"/>
      <c r="E12" s="117">
        <v>150000</v>
      </c>
    </row>
    <row r="13" spans="1:5" ht="16.5" thickBot="1" x14ac:dyDescent="0.3">
      <c r="A13" s="111"/>
      <c r="B13" s="116">
        <v>3</v>
      </c>
      <c r="C13" s="124"/>
      <c r="D13" s="117"/>
      <c r="E13" s="117"/>
    </row>
    <row r="14" spans="1:5" ht="16.5" thickBot="1" x14ac:dyDescent="0.3">
      <c r="A14" s="119">
        <v>37256</v>
      </c>
      <c r="B14" s="120" t="s">
        <v>90</v>
      </c>
      <c r="C14" s="125"/>
      <c r="D14" s="117">
        <v>1187500</v>
      </c>
      <c r="E14" s="117"/>
    </row>
    <row r="15" spans="1:5" ht="16.5" thickBot="1" x14ac:dyDescent="0.3">
      <c r="A15" s="111"/>
      <c r="B15" s="120" t="s">
        <v>91</v>
      </c>
      <c r="C15" s="125"/>
      <c r="D15" s="118"/>
      <c r="E15" s="117">
        <f>D14</f>
        <v>1187500</v>
      </c>
    </row>
    <row r="16" spans="1:5" ht="16.5" thickBot="1" x14ac:dyDescent="0.3">
      <c r="A16" s="111"/>
      <c r="B16" s="116">
        <v>4</v>
      </c>
      <c r="C16" s="124"/>
      <c r="D16" s="118"/>
      <c r="E16" s="117"/>
    </row>
    <row r="17" spans="1:7" ht="16.5" thickBot="1" x14ac:dyDescent="0.3">
      <c r="A17" s="119">
        <v>37256</v>
      </c>
      <c r="B17" s="120" t="s">
        <v>92</v>
      </c>
      <c r="C17" s="125"/>
      <c r="D17" s="121">
        <v>333333.3</v>
      </c>
      <c r="E17" s="117"/>
    </row>
    <row r="18" spans="1:7" ht="16.5" thickBot="1" x14ac:dyDescent="0.3">
      <c r="A18" s="111"/>
      <c r="B18" s="120" t="s">
        <v>70</v>
      </c>
      <c r="C18" s="125"/>
      <c r="D18" s="117"/>
      <c r="E18" s="121">
        <v>333333.3</v>
      </c>
    </row>
    <row r="19" spans="1:7" ht="16.5" thickBot="1" x14ac:dyDescent="0.3">
      <c r="A19" s="111"/>
      <c r="B19" s="116">
        <v>5</v>
      </c>
      <c r="C19" s="124"/>
      <c r="D19" s="117"/>
      <c r="E19" s="121"/>
    </row>
    <row r="20" spans="1:7" ht="16.5" thickBot="1" x14ac:dyDescent="0.3">
      <c r="A20" s="119">
        <v>37256</v>
      </c>
      <c r="B20" s="120" t="s">
        <v>93</v>
      </c>
      <c r="C20" s="125"/>
      <c r="D20" s="117">
        <v>156250</v>
      </c>
      <c r="E20" s="121"/>
    </row>
    <row r="21" spans="1:7" ht="16.5" thickBot="1" x14ac:dyDescent="0.3">
      <c r="A21" s="111"/>
      <c r="B21" s="120" t="s">
        <v>71</v>
      </c>
      <c r="C21" s="125"/>
      <c r="D21" s="117"/>
      <c r="E21" s="117">
        <v>156250</v>
      </c>
      <c r="G21" s="152" t="s">
        <v>213</v>
      </c>
    </row>
    <row r="22" spans="1:7" ht="16.5" thickBot="1" x14ac:dyDescent="0.3">
      <c r="A22" s="111"/>
      <c r="B22" s="116">
        <v>6</v>
      </c>
      <c r="C22" s="124"/>
      <c r="D22" s="117"/>
      <c r="E22" s="117"/>
    </row>
    <row r="23" spans="1:7" ht="16.5" thickBot="1" x14ac:dyDescent="0.3">
      <c r="A23" s="119">
        <v>37256</v>
      </c>
      <c r="B23" s="120" t="s">
        <v>94</v>
      </c>
      <c r="C23" s="125"/>
      <c r="D23" s="117">
        <v>1312500</v>
      </c>
      <c r="E23" s="117"/>
    </row>
    <row r="24" spans="1:7" ht="16.5" thickBot="1" x14ac:dyDescent="0.3">
      <c r="A24" s="111"/>
      <c r="B24" s="120" t="s">
        <v>72</v>
      </c>
      <c r="C24" s="125"/>
      <c r="D24" s="118"/>
      <c r="E24" s="117">
        <v>1312500</v>
      </c>
    </row>
    <row r="25" spans="1:7" ht="16.5" thickBot="1" x14ac:dyDescent="0.3">
      <c r="A25" s="111"/>
      <c r="B25" s="116">
        <v>7</v>
      </c>
      <c r="C25" s="124"/>
      <c r="D25" s="117"/>
      <c r="E25" s="118"/>
    </row>
    <row r="26" spans="1:7" ht="16.5" thickBot="1" x14ac:dyDescent="0.3">
      <c r="A26" s="119">
        <v>37256</v>
      </c>
      <c r="B26" s="120" t="s">
        <v>49</v>
      </c>
      <c r="C26" s="125"/>
      <c r="D26" s="117">
        <v>400000</v>
      </c>
      <c r="E26" s="118"/>
    </row>
    <row r="27" spans="1:7" ht="16.5" thickBot="1" x14ac:dyDescent="0.3">
      <c r="A27" s="111"/>
      <c r="B27" s="120" t="s">
        <v>95</v>
      </c>
      <c r="C27" s="125"/>
      <c r="D27" s="118"/>
      <c r="E27" s="117">
        <v>400000</v>
      </c>
    </row>
    <row r="28" spans="1:7" ht="16.5" thickBot="1" x14ac:dyDescent="0.3">
      <c r="A28" s="111"/>
      <c r="B28" s="122" t="s">
        <v>55</v>
      </c>
      <c r="C28" s="126"/>
      <c r="D28" s="123">
        <f>SUM(D5:D27)</f>
        <v>3719583.3</v>
      </c>
      <c r="E28" s="123">
        <f>SUM(E5:E27)</f>
        <v>3719583.3</v>
      </c>
    </row>
  </sheetData>
  <hyperlinks>
    <hyperlink ref="G21" location="'HOJA DE TRABAJO'!A1" display="'HOJA DE TRABAJO'!A1"/>
  </hyperlinks>
  <pageMargins left="0.7" right="0.7" top="0.75" bottom="0.75" header="0.3" footer="0.3"/>
  <pageSetup paperSize="9"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0"/>
  <sheetViews>
    <sheetView workbookViewId="0"/>
  </sheetViews>
  <sheetFormatPr baseColWidth="10" defaultRowHeight="15.75" x14ac:dyDescent="0.25"/>
  <cols>
    <col min="1" max="1" width="16.42578125" customWidth="1"/>
    <col min="2" max="2" width="29" style="141" customWidth="1"/>
    <col min="3" max="4" width="11.42578125" style="141" customWidth="1"/>
  </cols>
  <sheetData>
    <row r="2" spans="2:4" x14ac:dyDescent="0.25">
      <c r="C2" s="2" t="s">
        <v>165</v>
      </c>
    </row>
    <row r="3" spans="2:4" x14ac:dyDescent="0.25">
      <c r="C3" s="2" t="s">
        <v>203</v>
      </c>
    </row>
    <row r="4" spans="2:4" x14ac:dyDescent="0.25">
      <c r="C4" s="2" t="s">
        <v>204</v>
      </c>
    </row>
    <row r="5" spans="2:4" x14ac:dyDescent="0.25">
      <c r="C5" s="2" t="s">
        <v>167</v>
      </c>
    </row>
    <row r="6" spans="2:4" x14ac:dyDescent="0.25">
      <c r="B6" s="133" t="s">
        <v>79</v>
      </c>
      <c r="C6" s="134" t="s">
        <v>68</v>
      </c>
      <c r="D6" s="134" t="s">
        <v>69</v>
      </c>
    </row>
    <row r="7" spans="2:4" x14ac:dyDescent="0.25">
      <c r="B7" s="135" t="s">
        <v>0</v>
      </c>
      <c r="C7" s="136">
        <v>500000</v>
      </c>
      <c r="D7" s="137"/>
    </row>
    <row r="8" spans="2:4" x14ac:dyDescent="0.25">
      <c r="B8" s="135" t="s">
        <v>1</v>
      </c>
      <c r="C8" s="136">
        <v>700000</v>
      </c>
      <c r="D8" s="137"/>
    </row>
    <row r="9" spans="2:4" x14ac:dyDescent="0.25">
      <c r="B9" s="135" t="s">
        <v>2</v>
      </c>
      <c r="C9" s="136">
        <v>300000</v>
      </c>
      <c r="D9" s="137"/>
    </row>
    <row r="10" spans="2:4" x14ac:dyDescent="0.25">
      <c r="B10" s="135" t="s">
        <v>5</v>
      </c>
      <c r="C10" s="136">
        <v>800000</v>
      </c>
      <c r="D10" s="137"/>
    </row>
    <row r="11" spans="2:4" x14ac:dyDescent="0.25">
      <c r="B11" s="135" t="s">
        <v>202</v>
      </c>
      <c r="C11" s="136">
        <v>5000000</v>
      </c>
      <c r="D11" s="137"/>
    </row>
    <row r="12" spans="2:4" x14ac:dyDescent="0.25">
      <c r="B12" s="135" t="s">
        <v>7</v>
      </c>
      <c r="C12" s="136">
        <v>450000</v>
      </c>
      <c r="D12" s="137"/>
    </row>
    <row r="13" spans="2:4" x14ac:dyDescent="0.25">
      <c r="B13" s="135" t="s">
        <v>8</v>
      </c>
      <c r="C13" s="136">
        <v>1000000</v>
      </c>
      <c r="D13" s="137"/>
    </row>
    <row r="14" spans="2:4" x14ac:dyDescent="0.25">
      <c r="B14" s="135" t="s">
        <v>9</v>
      </c>
      <c r="C14" s="136">
        <v>5000000</v>
      </c>
      <c r="D14" s="137"/>
    </row>
    <row r="15" spans="2:4" x14ac:dyDescent="0.25">
      <c r="B15" s="135" t="s">
        <v>10</v>
      </c>
      <c r="C15" s="136">
        <v>2000000</v>
      </c>
      <c r="D15" s="137"/>
    </row>
    <row r="16" spans="2:4" x14ac:dyDescent="0.25">
      <c r="B16" s="135" t="s">
        <v>11</v>
      </c>
      <c r="C16" s="136">
        <v>500000</v>
      </c>
      <c r="D16" s="137"/>
    </row>
    <row r="17" spans="2:4" x14ac:dyDescent="0.25">
      <c r="B17" s="135" t="s">
        <v>12</v>
      </c>
      <c r="C17" s="136">
        <v>1500000</v>
      </c>
      <c r="D17" s="137"/>
    </row>
    <row r="18" spans="2:4" x14ac:dyDescent="0.25">
      <c r="B18" s="135" t="s">
        <v>14</v>
      </c>
      <c r="C18" s="136">
        <v>500000</v>
      </c>
      <c r="D18" s="137"/>
    </row>
    <row r="19" spans="2:4" x14ac:dyDescent="0.25">
      <c r="B19" s="135" t="s">
        <v>15</v>
      </c>
      <c r="C19" s="136">
        <v>2000000</v>
      </c>
      <c r="D19" s="137"/>
    </row>
    <row r="20" spans="2:4" x14ac:dyDescent="0.25">
      <c r="B20" s="135" t="s">
        <v>16</v>
      </c>
      <c r="C20" s="138">
        <v>466666.7</v>
      </c>
      <c r="D20" s="137"/>
    </row>
    <row r="21" spans="2:4" x14ac:dyDescent="0.25">
      <c r="B21" s="135" t="s">
        <v>17</v>
      </c>
      <c r="C21" s="136">
        <v>1343750</v>
      </c>
      <c r="D21" s="137"/>
    </row>
    <row r="22" spans="2:4" x14ac:dyDescent="0.25">
      <c r="B22" s="135" t="s">
        <v>18</v>
      </c>
      <c r="C22" s="136">
        <v>2500000</v>
      </c>
      <c r="D22" s="137"/>
    </row>
    <row r="23" spans="2:4" x14ac:dyDescent="0.25">
      <c r="B23" s="135" t="s">
        <v>19</v>
      </c>
      <c r="C23" s="136">
        <v>2000000</v>
      </c>
      <c r="D23" s="137"/>
    </row>
    <row r="24" spans="2:4" x14ac:dyDescent="0.25">
      <c r="B24" s="135" t="s">
        <v>34</v>
      </c>
      <c r="C24" s="136">
        <v>1500000</v>
      </c>
      <c r="D24" s="137"/>
    </row>
    <row r="25" spans="2:4" x14ac:dyDescent="0.25">
      <c r="B25" s="139" t="s">
        <v>35</v>
      </c>
      <c r="C25" s="136">
        <v>1200000</v>
      </c>
      <c r="D25" s="137"/>
    </row>
    <row r="26" spans="2:4" x14ac:dyDescent="0.25">
      <c r="B26" s="135" t="s">
        <v>36</v>
      </c>
      <c r="C26" s="136">
        <v>12000000</v>
      </c>
      <c r="D26" s="137"/>
    </row>
    <row r="27" spans="2:4" x14ac:dyDescent="0.25">
      <c r="B27" s="135" t="s">
        <v>38</v>
      </c>
      <c r="C27" s="136">
        <v>1800000</v>
      </c>
      <c r="D27" s="137"/>
    </row>
    <row r="28" spans="2:4" x14ac:dyDescent="0.25">
      <c r="B28" s="135" t="s">
        <v>39</v>
      </c>
      <c r="C28" s="136">
        <v>200000</v>
      </c>
      <c r="D28" s="137"/>
    </row>
    <row r="29" spans="2:4" x14ac:dyDescent="0.25">
      <c r="B29" s="135" t="s">
        <v>40</v>
      </c>
      <c r="C29" s="136">
        <v>800000</v>
      </c>
      <c r="D29" s="137"/>
    </row>
    <row r="30" spans="2:4" x14ac:dyDescent="0.25">
      <c r="B30" s="135" t="s">
        <v>41</v>
      </c>
      <c r="C30" s="136">
        <v>1500000</v>
      </c>
      <c r="D30" s="137"/>
    </row>
    <row r="31" spans="2:4" x14ac:dyDescent="0.25">
      <c r="B31" s="135" t="s">
        <v>42</v>
      </c>
      <c r="C31" s="136">
        <v>300000</v>
      </c>
      <c r="D31" s="137"/>
    </row>
    <row r="32" spans="2:4" x14ac:dyDescent="0.25">
      <c r="B32" s="135" t="s">
        <v>43</v>
      </c>
      <c r="C32" s="136">
        <v>500000</v>
      </c>
      <c r="D32" s="137"/>
    </row>
    <row r="33" spans="2:4" x14ac:dyDescent="0.25">
      <c r="B33" s="135" t="s">
        <v>44</v>
      </c>
      <c r="C33" s="136">
        <v>180000</v>
      </c>
      <c r="D33" s="137"/>
    </row>
    <row r="34" spans="2:4" x14ac:dyDescent="0.25">
      <c r="B34" s="135" t="s">
        <v>45</v>
      </c>
      <c r="C34" s="136">
        <v>150000</v>
      </c>
      <c r="D34" s="137"/>
    </row>
    <row r="35" spans="2:4" x14ac:dyDescent="0.25">
      <c r="B35" s="135" t="s">
        <v>46</v>
      </c>
      <c r="C35" s="136">
        <v>1375000</v>
      </c>
      <c r="D35" s="137"/>
    </row>
    <row r="36" spans="2:4" x14ac:dyDescent="0.25">
      <c r="B36" s="135" t="s">
        <v>47</v>
      </c>
      <c r="C36" s="138">
        <v>333333.3</v>
      </c>
      <c r="D36" s="137"/>
    </row>
    <row r="37" spans="2:4" x14ac:dyDescent="0.25">
      <c r="B37" s="135" t="s">
        <v>48</v>
      </c>
      <c r="C37" s="136">
        <v>156250</v>
      </c>
      <c r="D37" s="137"/>
    </row>
    <row r="38" spans="2:4" x14ac:dyDescent="0.25">
      <c r="B38" s="135" t="s">
        <v>49</v>
      </c>
      <c r="C38" s="136">
        <v>400000</v>
      </c>
      <c r="D38" s="137"/>
    </row>
    <row r="39" spans="2:4" x14ac:dyDescent="0.25">
      <c r="B39" s="135" t="s">
        <v>13</v>
      </c>
      <c r="C39" s="137"/>
      <c r="D39" s="136">
        <v>4375000</v>
      </c>
    </row>
    <row r="40" spans="2:4" x14ac:dyDescent="0.25">
      <c r="B40" s="135" t="s">
        <v>6</v>
      </c>
      <c r="C40" s="137"/>
      <c r="D40" s="136">
        <v>200000</v>
      </c>
    </row>
    <row r="41" spans="2:4" x14ac:dyDescent="0.25">
      <c r="B41" s="135" t="s">
        <v>3</v>
      </c>
      <c r="C41" s="137"/>
      <c r="D41" s="136">
        <v>180000</v>
      </c>
    </row>
    <row r="42" spans="2:4" x14ac:dyDescent="0.25">
      <c r="B42" s="135" t="s">
        <v>20</v>
      </c>
      <c r="C42" s="137"/>
      <c r="D42" s="136">
        <v>500000</v>
      </c>
    </row>
    <row r="43" spans="2:4" x14ac:dyDescent="0.25">
      <c r="B43" s="135" t="s">
        <v>21</v>
      </c>
      <c r="C43" s="137"/>
      <c r="D43" s="136">
        <v>2000000</v>
      </c>
    </row>
    <row r="44" spans="2:4" x14ac:dyDescent="0.25">
      <c r="B44" s="135" t="s">
        <v>22</v>
      </c>
      <c r="C44" s="137"/>
      <c r="D44" s="136">
        <v>800000</v>
      </c>
    </row>
    <row r="45" spans="2:4" x14ac:dyDescent="0.25">
      <c r="B45" s="135" t="s">
        <v>23</v>
      </c>
      <c r="C45" s="137"/>
      <c r="D45" s="136">
        <v>700000</v>
      </c>
    </row>
    <row r="46" spans="2:4" x14ac:dyDescent="0.25">
      <c r="B46" s="135" t="s">
        <v>24</v>
      </c>
      <c r="C46" s="137"/>
      <c r="D46" s="136">
        <v>250000</v>
      </c>
    </row>
    <row r="47" spans="2:4" x14ac:dyDescent="0.25">
      <c r="B47" s="135" t="s">
        <v>25</v>
      </c>
      <c r="C47" s="137"/>
      <c r="D47" s="136">
        <v>1350000</v>
      </c>
    </row>
    <row r="48" spans="2:4" x14ac:dyDescent="0.25">
      <c r="B48" s="135" t="s">
        <v>26</v>
      </c>
      <c r="C48" s="137"/>
      <c r="D48" s="136">
        <v>500000</v>
      </c>
    </row>
    <row r="49" spans="2:4" x14ac:dyDescent="0.25">
      <c r="B49" s="135" t="s">
        <v>27</v>
      </c>
      <c r="C49" s="137"/>
      <c r="D49" s="136">
        <v>1000000</v>
      </c>
    </row>
    <row r="50" spans="2:4" x14ac:dyDescent="0.25">
      <c r="B50" s="135" t="s">
        <v>28</v>
      </c>
      <c r="C50" s="137"/>
      <c r="D50" s="136">
        <v>2187500</v>
      </c>
    </row>
    <row r="51" spans="2:4" x14ac:dyDescent="0.25">
      <c r="B51" s="135" t="s">
        <v>29</v>
      </c>
      <c r="C51" s="137"/>
      <c r="D51" s="136">
        <v>1000000</v>
      </c>
    </row>
    <row r="52" spans="2:4" x14ac:dyDescent="0.25">
      <c r="B52" s="135" t="s">
        <v>30</v>
      </c>
      <c r="C52" s="137"/>
      <c r="D52" s="136">
        <v>5000000</v>
      </c>
    </row>
    <row r="53" spans="2:4" x14ac:dyDescent="0.25">
      <c r="B53" s="135" t="s">
        <v>31</v>
      </c>
      <c r="C53" s="137"/>
      <c r="D53" s="136">
        <v>1500000</v>
      </c>
    </row>
    <row r="54" spans="2:4" x14ac:dyDescent="0.25">
      <c r="B54" s="135" t="s">
        <v>32</v>
      </c>
      <c r="C54" s="137"/>
      <c r="D54" s="136">
        <v>200000</v>
      </c>
    </row>
    <row r="55" spans="2:4" x14ac:dyDescent="0.25">
      <c r="B55" s="135" t="s">
        <v>33</v>
      </c>
      <c r="C55" s="137"/>
      <c r="D55" s="136">
        <v>25000000</v>
      </c>
    </row>
    <row r="56" spans="2:4" x14ac:dyDescent="0.25">
      <c r="B56" s="135" t="s">
        <v>37</v>
      </c>
      <c r="C56" s="137"/>
      <c r="D56" s="136">
        <v>500000</v>
      </c>
    </row>
    <row r="57" spans="2:4" x14ac:dyDescent="0.25">
      <c r="B57" s="135" t="s">
        <v>50</v>
      </c>
      <c r="C57" s="137"/>
      <c r="D57" s="136">
        <v>400000</v>
      </c>
    </row>
    <row r="58" spans="2:4" x14ac:dyDescent="0.25">
      <c r="B58" s="135" t="s">
        <v>51</v>
      </c>
      <c r="C58" s="137"/>
      <c r="D58" s="136">
        <v>1312500</v>
      </c>
    </row>
    <row r="59" spans="2:4" ht="16.5" thickBot="1" x14ac:dyDescent="0.3">
      <c r="B59" s="140" t="s">
        <v>55</v>
      </c>
      <c r="C59" s="142">
        <f>SUM(C7:C58)</f>
        <v>48955000</v>
      </c>
      <c r="D59" s="143">
        <f>SUM(D7:D58)</f>
        <v>48955000</v>
      </c>
    </row>
    <row r="60" spans="2:4" ht="16.5" thickTop="1" x14ac:dyDescent="0.25"/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A44" sqref="A44"/>
    </sheetView>
  </sheetViews>
  <sheetFormatPr baseColWidth="10" defaultRowHeight="15" x14ac:dyDescent="0.25"/>
  <cols>
    <col min="1" max="1" width="40.7109375" customWidth="1"/>
    <col min="3" max="3" width="10" customWidth="1"/>
    <col min="4" max="4" width="13.28515625" customWidth="1"/>
  </cols>
  <sheetData>
    <row r="1" spans="1:4" x14ac:dyDescent="0.25">
      <c r="B1" s="2" t="s">
        <v>165</v>
      </c>
    </row>
    <row r="2" spans="1:4" x14ac:dyDescent="0.25">
      <c r="B2" s="2" t="s">
        <v>166</v>
      </c>
    </row>
    <row r="3" spans="1:4" x14ac:dyDescent="0.25">
      <c r="B3" s="2" t="s">
        <v>167</v>
      </c>
    </row>
    <row r="4" spans="1:4" x14ac:dyDescent="0.25">
      <c r="A4" t="s">
        <v>33</v>
      </c>
      <c r="D4" s="56">
        <v>25000000</v>
      </c>
    </row>
    <row r="5" spans="1:4" x14ac:dyDescent="0.25">
      <c r="A5" t="s">
        <v>140</v>
      </c>
      <c r="C5" s="56">
        <v>-1500000</v>
      </c>
    </row>
    <row r="6" spans="1:4" x14ac:dyDescent="0.25">
      <c r="A6" t="s">
        <v>141</v>
      </c>
      <c r="C6" s="56">
        <v>-1200000</v>
      </c>
      <c r="D6" s="103">
        <v>-2700000</v>
      </c>
    </row>
    <row r="7" spans="1:4" x14ac:dyDescent="0.25">
      <c r="A7" s="51" t="s">
        <v>142</v>
      </c>
      <c r="D7" s="56">
        <v>22300000</v>
      </c>
    </row>
    <row r="9" spans="1:4" x14ac:dyDescent="0.25">
      <c r="A9" s="51" t="s">
        <v>143</v>
      </c>
    </row>
    <row r="10" spans="1:4" x14ac:dyDescent="0.25">
      <c r="A10" t="s">
        <v>144</v>
      </c>
      <c r="C10" s="56">
        <v>5000000</v>
      </c>
    </row>
    <row r="11" spans="1:4" x14ac:dyDescent="0.25">
      <c r="A11" t="s">
        <v>145</v>
      </c>
      <c r="B11" s="56">
        <v>12000000</v>
      </c>
    </row>
    <row r="12" spans="1:4" x14ac:dyDescent="0.25">
      <c r="A12" t="s">
        <v>146</v>
      </c>
      <c r="B12" s="103">
        <v>1800000</v>
      </c>
    </row>
    <row r="13" spans="1:4" x14ac:dyDescent="0.25">
      <c r="A13" t="s">
        <v>147</v>
      </c>
      <c r="B13" s="56">
        <v>13800000</v>
      </c>
    </row>
    <row r="14" spans="1:4" x14ac:dyDescent="0.25">
      <c r="A14" t="s">
        <v>148</v>
      </c>
      <c r="B14" s="103">
        <v>-500000</v>
      </c>
    </row>
    <row r="15" spans="1:4" x14ac:dyDescent="0.25">
      <c r="A15" t="s">
        <v>149</v>
      </c>
      <c r="C15" s="103">
        <v>13300000</v>
      </c>
    </row>
    <row r="16" spans="1:4" x14ac:dyDescent="0.25">
      <c r="A16" t="s">
        <v>150</v>
      </c>
      <c r="C16" s="56">
        <v>18300000</v>
      </c>
    </row>
    <row r="18" spans="1:4" x14ac:dyDescent="0.25">
      <c r="A18" t="s">
        <v>151</v>
      </c>
      <c r="C18" s="103">
        <v>-1000000</v>
      </c>
    </row>
    <row r="19" spans="1:4" x14ac:dyDescent="0.25">
      <c r="A19" s="50" t="s">
        <v>152</v>
      </c>
      <c r="D19" s="103">
        <v>-17300000</v>
      </c>
    </row>
    <row r="20" spans="1:4" x14ac:dyDescent="0.25">
      <c r="A20" s="51" t="s">
        <v>153</v>
      </c>
      <c r="D20" s="56">
        <v>5000000</v>
      </c>
    </row>
    <row r="21" spans="1:4" x14ac:dyDescent="0.25">
      <c r="D21" s="10"/>
    </row>
    <row r="22" spans="1:4" x14ac:dyDescent="0.25">
      <c r="A22" s="51" t="s">
        <v>154</v>
      </c>
      <c r="D22" s="10"/>
    </row>
    <row r="23" spans="1:4" x14ac:dyDescent="0.25">
      <c r="A23" s="51" t="s">
        <v>155</v>
      </c>
      <c r="D23" s="10"/>
    </row>
    <row r="24" spans="1:4" x14ac:dyDescent="0.25">
      <c r="A24" t="s">
        <v>39</v>
      </c>
      <c r="B24" s="56">
        <v>200000</v>
      </c>
      <c r="D24" s="10"/>
    </row>
    <row r="25" spans="1:4" x14ac:dyDescent="0.25">
      <c r="A25" t="s">
        <v>156</v>
      </c>
      <c r="B25" s="103">
        <v>800000</v>
      </c>
      <c r="D25" s="10"/>
    </row>
    <row r="26" spans="1:4" x14ac:dyDescent="0.25">
      <c r="A26" s="50" t="s">
        <v>157</v>
      </c>
      <c r="C26" s="56">
        <f>SUM(B24:B25)</f>
        <v>1000000</v>
      </c>
      <c r="D26" s="10"/>
    </row>
    <row r="27" spans="1:4" x14ac:dyDescent="0.25">
      <c r="D27" s="10"/>
    </row>
    <row r="28" spans="1:4" x14ac:dyDescent="0.25">
      <c r="A28" s="51" t="s">
        <v>158</v>
      </c>
      <c r="D28" s="10"/>
    </row>
    <row r="29" spans="1:4" x14ac:dyDescent="0.25">
      <c r="A29" t="s">
        <v>44</v>
      </c>
      <c r="B29" s="56">
        <v>180000</v>
      </c>
      <c r="D29" s="10"/>
    </row>
    <row r="30" spans="1:4" x14ac:dyDescent="0.25">
      <c r="A30" t="s">
        <v>45</v>
      </c>
      <c r="B30" s="56">
        <v>150000</v>
      </c>
      <c r="D30" s="10"/>
    </row>
    <row r="31" spans="1:4" x14ac:dyDescent="0.25">
      <c r="A31" t="s">
        <v>46</v>
      </c>
      <c r="B31" s="56">
        <v>1187500</v>
      </c>
      <c r="D31" s="10"/>
    </row>
    <row r="32" spans="1:4" x14ac:dyDescent="0.25">
      <c r="A32" t="s">
        <v>47</v>
      </c>
      <c r="B32" s="10">
        <v>333333.3</v>
      </c>
      <c r="D32" s="10"/>
    </row>
    <row r="33" spans="1:4" x14ac:dyDescent="0.25">
      <c r="A33" t="s">
        <v>48</v>
      </c>
      <c r="B33" s="56">
        <v>156250</v>
      </c>
      <c r="D33" s="10"/>
    </row>
    <row r="34" spans="1:4" x14ac:dyDescent="0.25">
      <c r="A34" t="s">
        <v>49</v>
      </c>
      <c r="B34" s="56">
        <v>400000</v>
      </c>
      <c r="D34" s="10"/>
    </row>
    <row r="35" spans="1:4" x14ac:dyDescent="0.25">
      <c r="A35" t="s">
        <v>159</v>
      </c>
      <c r="B35" s="56">
        <v>1500000</v>
      </c>
      <c r="C35" s="56"/>
      <c r="D35" s="10"/>
    </row>
    <row r="36" spans="1:4" x14ac:dyDescent="0.25">
      <c r="A36" t="s">
        <v>42</v>
      </c>
      <c r="B36" s="56">
        <v>300000</v>
      </c>
      <c r="D36" s="10"/>
    </row>
    <row r="37" spans="1:4" x14ac:dyDescent="0.25">
      <c r="A37" t="s">
        <v>43</v>
      </c>
      <c r="B37" s="103">
        <v>500000</v>
      </c>
      <c r="D37" s="10"/>
    </row>
    <row r="38" spans="1:4" x14ac:dyDescent="0.25">
      <c r="A38" s="50" t="s">
        <v>160</v>
      </c>
      <c r="B38" s="56"/>
      <c r="C38" s="103">
        <f>SUM(B29:B37)</f>
        <v>4707083.3</v>
      </c>
      <c r="D38" s="10"/>
    </row>
    <row r="39" spans="1:4" x14ac:dyDescent="0.25">
      <c r="A39" s="51" t="s">
        <v>161</v>
      </c>
      <c r="D39" s="129">
        <f>-SUM(C26:C38)</f>
        <v>-5707083.2999999998</v>
      </c>
    </row>
    <row r="40" spans="1:4" x14ac:dyDescent="0.25">
      <c r="A40" s="131" t="s">
        <v>162</v>
      </c>
      <c r="D40" s="10"/>
    </row>
    <row r="41" spans="1:4" x14ac:dyDescent="0.25">
      <c r="A41" t="s">
        <v>163</v>
      </c>
      <c r="D41" s="103">
        <v>1312500</v>
      </c>
    </row>
    <row r="42" spans="1:4" ht="15.75" thickBot="1" x14ac:dyDescent="0.3">
      <c r="B42" s="50" t="s">
        <v>164</v>
      </c>
      <c r="D42" s="130">
        <f>SUM(D20:D41)</f>
        <v>605416.70000000019</v>
      </c>
    </row>
    <row r="43" spans="1:4" ht="15.75" thickTop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opLeftCell="A55" workbookViewId="0">
      <selection activeCell="D39" sqref="D39"/>
    </sheetView>
  </sheetViews>
  <sheetFormatPr baseColWidth="10" defaultRowHeight="15.75" x14ac:dyDescent="0.25"/>
  <cols>
    <col min="1" max="1" width="11.42578125" style="128"/>
    <col min="2" max="2" width="50" style="111" customWidth="1"/>
    <col min="3" max="3" width="13.5703125" style="111" customWidth="1"/>
    <col min="4" max="4" width="11.42578125" style="111"/>
  </cols>
  <sheetData>
    <row r="1" spans="1:4" x14ac:dyDescent="0.25">
      <c r="A1" s="46"/>
      <c r="B1" s="144" t="s">
        <v>165</v>
      </c>
      <c r="D1" s="145"/>
    </row>
    <row r="2" spans="1:4" x14ac:dyDescent="0.25">
      <c r="A2" s="46"/>
      <c r="B2" s="144" t="s">
        <v>201</v>
      </c>
      <c r="D2" s="145"/>
    </row>
    <row r="3" spans="1:4" x14ac:dyDescent="0.25">
      <c r="A3" s="46"/>
      <c r="B3" s="144" t="s">
        <v>167</v>
      </c>
      <c r="D3" s="145"/>
    </row>
    <row r="4" spans="1:4" x14ac:dyDescent="0.25">
      <c r="A4" s="46"/>
      <c r="B4" s="151" t="s">
        <v>205</v>
      </c>
      <c r="D4" s="145"/>
    </row>
    <row r="5" spans="1:4" x14ac:dyDescent="0.25">
      <c r="B5" s="112" t="s">
        <v>168</v>
      </c>
    </row>
    <row r="6" spans="1:4" x14ac:dyDescent="0.25">
      <c r="B6" s="111" t="s">
        <v>0</v>
      </c>
      <c r="C6" s="146">
        <v>500000</v>
      </c>
    </row>
    <row r="7" spans="1:4" x14ac:dyDescent="0.25">
      <c r="B7" s="111" t="s">
        <v>1</v>
      </c>
      <c r="C7" s="146">
        <v>700000</v>
      </c>
    </row>
    <row r="8" spans="1:4" x14ac:dyDescent="0.25">
      <c r="B8" s="111" t="s">
        <v>2</v>
      </c>
      <c r="C8" s="146">
        <v>300000</v>
      </c>
    </row>
    <row r="9" spans="1:4" x14ac:dyDescent="0.25">
      <c r="B9" s="111" t="s">
        <v>169</v>
      </c>
      <c r="C9" s="146">
        <v>-180000</v>
      </c>
    </row>
    <row r="10" spans="1:4" x14ac:dyDescent="0.25">
      <c r="B10" s="111" t="s">
        <v>5</v>
      </c>
      <c r="C10" s="146">
        <v>800000</v>
      </c>
    </row>
    <row r="11" spans="1:4" x14ac:dyDescent="0.25">
      <c r="B11" s="111" t="s">
        <v>6</v>
      </c>
      <c r="C11" s="146">
        <v>-200000</v>
      </c>
    </row>
    <row r="12" spans="1:4" x14ac:dyDescent="0.25">
      <c r="B12" s="111" t="s">
        <v>206</v>
      </c>
      <c r="C12" s="146">
        <v>1000000</v>
      </c>
    </row>
    <row r="13" spans="1:4" x14ac:dyDescent="0.25">
      <c r="B13" s="111" t="s">
        <v>170</v>
      </c>
    </row>
    <row r="14" spans="1:4" x14ac:dyDescent="0.25">
      <c r="B14" s="111" t="s">
        <v>207</v>
      </c>
      <c r="C14" s="147">
        <v>450000</v>
      </c>
    </row>
    <row r="15" spans="1:4" x14ac:dyDescent="0.25">
      <c r="B15" s="112" t="s">
        <v>171</v>
      </c>
      <c r="D15" s="146">
        <f>SUM(C6:C14)</f>
        <v>3370000</v>
      </c>
    </row>
    <row r="16" spans="1:4" x14ac:dyDescent="0.25">
      <c r="B16" s="112" t="s">
        <v>172</v>
      </c>
    </row>
    <row r="17" spans="2:4" x14ac:dyDescent="0.25">
      <c r="B17" s="111" t="s">
        <v>15</v>
      </c>
      <c r="D17" s="146">
        <v>2000000</v>
      </c>
    </row>
    <row r="18" spans="2:4" x14ac:dyDescent="0.25">
      <c r="B18" s="112" t="s">
        <v>208</v>
      </c>
    </row>
    <row r="19" spans="2:4" x14ac:dyDescent="0.25">
      <c r="B19" s="112" t="s">
        <v>173</v>
      </c>
    </row>
    <row r="20" spans="2:4" x14ac:dyDescent="0.25">
      <c r="B20" s="111" t="s">
        <v>8</v>
      </c>
      <c r="C20" s="146">
        <v>1000000</v>
      </c>
    </row>
    <row r="21" spans="2:4" x14ac:dyDescent="0.25">
      <c r="B21" s="111" t="s">
        <v>9</v>
      </c>
      <c r="C21" s="146">
        <v>5000000</v>
      </c>
    </row>
    <row r="22" spans="2:4" x14ac:dyDescent="0.25">
      <c r="B22" s="111" t="s">
        <v>10</v>
      </c>
      <c r="C22" s="146">
        <v>2000000</v>
      </c>
    </row>
    <row r="23" spans="2:4" x14ac:dyDescent="0.25">
      <c r="B23" s="111" t="s">
        <v>11</v>
      </c>
      <c r="C23" s="146">
        <v>500000</v>
      </c>
    </row>
    <row r="24" spans="2:4" x14ac:dyDescent="0.25">
      <c r="B24" s="111" t="s">
        <v>12</v>
      </c>
      <c r="C24" s="147">
        <v>1500000</v>
      </c>
    </row>
    <row r="25" spans="2:4" x14ac:dyDescent="0.25">
      <c r="B25" s="111" t="s">
        <v>185</v>
      </c>
      <c r="C25" s="146">
        <f>SUM(C20:C24)</f>
        <v>10000000</v>
      </c>
    </row>
    <row r="26" spans="2:4" x14ac:dyDescent="0.25">
      <c r="B26" s="111" t="s">
        <v>175</v>
      </c>
      <c r="C26" s="148">
        <v>-4187500</v>
      </c>
    </row>
    <row r="27" spans="2:4" x14ac:dyDescent="0.25">
      <c r="B27" s="111" t="s">
        <v>176</v>
      </c>
      <c r="C27" s="146">
        <f>SUM(C25:C26)</f>
        <v>5812500</v>
      </c>
    </row>
    <row r="28" spans="2:4" x14ac:dyDescent="0.25">
      <c r="B28" s="112" t="s">
        <v>177</v>
      </c>
    </row>
    <row r="29" spans="2:4" x14ac:dyDescent="0.25">
      <c r="B29" s="111" t="s">
        <v>178</v>
      </c>
      <c r="C29" s="147">
        <v>500000</v>
      </c>
    </row>
    <row r="30" spans="2:4" x14ac:dyDescent="0.25">
      <c r="B30" s="112" t="s">
        <v>174</v>
      </c>
      <c r="D30" s="146">
        <f>SUM(C27:C29)</f>
        <v>6312500</v>
      </c>
    </row>
    <row r="31" spans="2:4" x14ac:dyDescent="0.25">
      <c r="B31" s="112" t="s">
        <v>179</v>
      </c>
    </row>
    <row r="32" spans="2:4" x14ac:dyDescent="0.25">
      <c r="B32" s="111" t="s">
        <v>16</v>
      </c>
      <c r="C32" s="146">
        <v>466666.7</v>
      </c>
    </row>
    <row r="33" spans="2:4" x14ac:dyDescent="0.25">
      <c r="B33" s="111" t="s">
        <v>17</v>
      </c>
      <c r="C33" s="146">
        <v>1343750</v>
      </c>
    </row>
    <row r="34" spans="2:4" x14ac:dyDescent="0.25">
      <c r="B34" s="111" t="s">
        <v>180</v>
      </c>
      <c r="C34" s="147">
        <v>2500000</v>
      </c>
    </row>
    <row r="35" spans="2:4" x14ac:dyDescent="0.25">
      <c r="B35" s="111" t="s">
        <v>181</v>
      </c>
      <c r="D35" s="146">
        <f>SUM(C32:C34)</f>
        <v>4310416.7</v>
      </c>
    </row>
    <row r="36" spans="2:4" x14ac:dyDescent="0.25">
      <c r="B36" s="112" t="s">
        <v>182</v>
      </c>
    </row>
    <row r="37" spans="2:4" x14ac:dyDescent="0.25">
      <c r="B37" s="111" t="s">
        <v>183</v>
      </c>
      <c r="D37" s="147">
        <v>2000000</v>
      </c>
    </row>
    <row r="38" spans="2:4" ht="16.5" thickBot="1" x14ac:dyDescent="0.3">
      <c r="B38" s="149" t="s">
        <v>184</v>
      </c>
      <c r="D38" s="150">
        <f>SUM(D15:D37)</f>
        <v>17992916.699999999</v>
      </c>
    </row>
    <row r="39" spans="2:4" ht="16.5" thickTop="1" x14ac:dyDescent="0.25">
      <c r="D39" s="146"/>
    </row>
    <row r="40" spans="2:4" x14ac:dyDescent="0.25">
      <c r="B40" s="149" t="s">
        <v>186</v>
      </c>
    </row>
    <row r="41" spans="2:4" x14ac:dyDescent="0.25">
      <c r="B41" s="112" t="s">
        <v>187</v>
      </c>
    </row>
    <row r="42" spans="2:4" x14ac:dyDescent="0.25">
      <c r="B42" s="111" t="s">
        <v>20</v>
      </c>
      <c r="C42" s="146">
        <v>500000</v>
      </c>
    </row>
    <row r="43" spans="2:4" x14ac:dyDescent="0.25">
      <c r="B43" s="111" t="s">
        <v>21</v>
      </c>
      <c r="C43" s="146">
        <v>2000000</v>
      </c>
    </row>
    <row r="44" spans="2:4" x14ac:dyDescent="0.25">
      <c r="B44" s="111" t="s">
        <v>22</v>
      </c>
      <c r="C44" s="146">
        <v>800000</v>
      </c>
    </row>
    <row r="45" spans="2:4" x14ac:dyDescent="0.25">
      <c r="B45" s="111" t="s">
        <v>23</v>
      </c>
      <c r="C45" s="146">
        <v>700000</v>
      </c>
    </row>
    <row r="46" spans="2:4" x14ac:dyDescent="0.25">
      <c r="B46" s="111" t="s">
        <v>200</v>
      </c>
      <c r="C46" s="146">
        <v>400000</v>
      </c>
    </row>
    <row r="47" spans="2:4" x14ac:dyDescent="0.25">
      <c r="B47" s="111" t="s">
        <v>188</v>
      </c>
      <c r="C47" s="146">
        <v>250000</v>
      </c>
    </row>
    <row r="48" spans="2:4" x14ac:dyDescent="0.25">
      <c r="B48" s="111" t="s">
        <v>189</v>
      </c>
      <c r="C48" s="147">
        <v>1350000</v>
      </c>
    </row>
    <row r="49" spans="2:6" x14ac:dyDescent="0.25">
      <c r="B49" s="111" t="s">
        <v>171</v>
      </c>
      <c r="D49" s="146">
        <f>SUM(C42:C48)</f>
        <v>6000000</v>
      </c>
    </row>
    <row r="50" spans="2:6" x14ac:dyDescent="0.25">
      <c r="B50" s="112" t="s">
        <v>190</v>
      </c>
    </row>
    <row r="51" spans="2:6" x14ac:dyDescent="0.25">
      <c r="B51" s="111" t="s">
        <v>26</v>
      </c>
      <c r="C51" s="146">
        <v>500000</v>
      </c>
    </row>
    <row r="52" spans="2:6" x14ac:dyDescent="0.25">
      <c r="B52" s="111" t="s">
        <v>27</v>
      </c>
      <c r="C52" s="147">
        <v>1000000</v>
      </c>
    </row>
    <row r="53" spans="2:6" x14ac:dyDescent="0.25">
      <c r="B53" s="111" t="s">
        <v>191</v>
      </c>
      <c r="D53" s="146">
        <f>SUM(C51:C52)</f>
        <v>1500000</v>
      </c>
    </row>
    <row r="54" spans="2:6" x14ac:dyDescent="0.25">
      <c r="B54" s="112" t="s">
        <v>192</v>
      </c>
    </row>
    <row r="55" spans="2:6" x14ac:dyDescent="0.25">
      <c r="B55" s="111" t="s">
        <v>209</v>
      </c>
      <c r="C55" s="147">
        <v>2187500</v>
      </c>
    </row>
    <row r="56" spans="2:6" x14ac:dyDescent="0.25">
      <c r="B56" s="111" t="s">
        <v>193</v>
      </c>
      <c r="D56" s="146">
        <f>SUM(C55)</f>
        <v>2187500</v>
      </c>
    </row>
    <row r="57" spans="2:6" x14ac:dyDescent="0.25">
      <c r="B57" s="112" t="s">
        <v>29</v>
      </c>
      <c r="D57" s="147">
        <v>1000000</v>
      </c>
    </row>
    <row r="58" spans="2:6" x14ac:dyDescent="0.25">
      <c r="B58" s="149" t="s">
        <v>194</v>
      </c>
      <c r="D58" s="146">
        <f>SUM(D49:D57)</f>
        <v>10687500</v>
      </c>
    </row>
    <row r="60" spans="2:6" x14ac:dyDescent="0.25">
      <c r="B60" s="112" t="s">
        <v>195</v>
      </c>
    </row>
    <row r="61" spans="2:6" x14ac:dyDescent="0.25">
      <c r="B61" s="111" t="s">
        <v>30</v>
      </c>
      <c r="C61" s="146">
        <v>5000000</v>
      </c>
    </row>
    <row r="62" spans="2:6" x14ac:dyDescent="0.25">
      <c r="B62" s="111" t="s">
        <v>196</v>
      </c>
      <c r="C62" s="146">
        <v>1500000</v>
      </c>
    </row>
    <row r="63" spans="2:6" x14ac:dyDescent="0.25">
      <c r="B63" s="111" t="s">
        <v>32</v>
      </c>
      <c r="C63" s="146">
        <v>200000</v>
      </c>
    </row>
    <row r="64" spans="2:6" ht="16.5" thickBot="1" x14ac:dyDescent="0.3">
      <c r="B64" s="111" t="s">
        <v>197</v>
      </c>
      <c r="C64" s="147">
        <v>605416.70000000019</v>
      </c>
      <c r="F64" s="130">
        <f>SUM(F42:F63)</f>
        <v>0</v>
      </c>
    </row>
    <row r="65" spans="2:4" ht="16.5" thickTop="1" x14ac:dyDescent="0.25">
      <c r="B65" s="149" t="s">
        <v>198</v>
      </c>
      <c r="D65" s="146">
        <f>SUM(C61:C64)</f>
        <v>7305416.7000000002</v>
      </c>
    </row>
    <row r="66" spans="2:4" x14ac:dyDescent="0.25">
      <c r="D66" s="148"/>
    </row>
    <row r="67" spans="2:4" ht="16.5" thickBot="1" x14ac:dyDescent="0.3">
      <c r="B67" s="149" t="s">
        <v>199</v>
      </c>
      <c r="D67" s="150">
        <f>SUM(D58:D65)</f>
        <v>17992916.699999999</v>
      </c>
    </row>
    <row r="68" spans="2:4" ht="16.5" thickTop="1" x14ac:dyDescent="0.25">
      <c r="D68" s="146"/>
    </row>
  </sheetData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7"/>
  <sheetViews>
    <sheetView zoomScaleNormal="100" workbookViewId="0">
      <selection activeCell="D39" sqref="D39"/>
    </sheetView>
  </sheetViews>
  <sheetFormatPr baseColWidth="10" defaultRowHeight="15" x14ac:dyDescent="0.25"/>
  <cols>
    <col min="2" max="2" width="52.7109375" customWidth="1"/>
    <col min="3" max="3" width="5.7109375" customWidth="1"/>
    <col min="4" max="5" width="12.7109375" style="56" bestFit="1" customWidth="1"/>
  </cols>
  <sheetData>
    <row r="2" spans="1:8" x14ac:dyDescent="0.25">
      <c r="B2" s="127" t="s">
        <v>137</v>
      </c>
    </row>
    <row r="3" spans="1:8" s="51" customFormat="1" x14ac:dyDescent="0.25">
      <c r="A3" s="50" t="s">
        <v>135</v>
      </c>
      <c r="B3" s="50" t="s">
        <v>79</v>
      </c>
      <c r="C3" s="50" t="s">
        <v>136</v>
      </c>
      <c r="D3" s="132" t="s">
        <v>68</v>
      </c>
      <c r="E3" s="132" t="s">
        <v>69</v>
      </c>
    </row>
    <row r="4" spans="1:8" x14ac:dyDescent="0.25">
      <c r="B4" s="1">
        <v>1</v>
      </c>
      <c r="C4" s="1"/>
    </row>
    <row r="5" spans="1:8" x14ac:dyDescent="0.25">
      <c r="A5" s="57">
        <v>37256</v>
      </c>
      <c r="B5" t="s">
        <v>52</v>
      </c>
      <c r="D5" s="56">
        <v>18800000</v>
      </c>
    </row>
    <row r="6" spans="1:8" x14ac:dyDescent="0.25">
      <c r="B6" s="1" t="s">
        <v>80</v>
      </c>
      <c r="C6" s="1"/>
      <c r="E6" s="56">
        <v>5000000</v>
      </c>
    </row>
    <row r="7" spans="1:8" x14ac:dyDescent="0.25">
      <c r="B7" s="1" t="s">
        <v>74</v>
      </c>
      <c r="C7" s="1"/>
      <c r="E7" s="56">
        <v>12000000</v>
      </c>
    </row>
    <row r="8" spans="1:8" x14ac:dyDescent="0.25">
      <c r="B8" s="1" t="s">
        <v>75</v>
      </c>
      <c r="C8" s="1"/>
      <c r="E8" s="56">
        <v>1800000</v>
      </c>
      <c r="H8" s="152" t="s">
        <v>210</v>
      </c>
    </row>
    <row r="9" spans="1:8" x14ac:dyDescent="0.25">
      <c r="B9" s="42" t="s">
        <v>81</v>
      </c>
      <c r="C9" s="42"/>
    </row>
    <row r="10" spans="1:8" x14ac:dyDescent="0.25">
      <c r="B10" s="1">
        <v>2</v>
      </c>
      <c r="C10" s="1"/>
      <c r="H10" s="152" t="s">
        <v>211</v>
      </c>
    </row>
    <row r="11" spans="1:8" x14ac:dyDescent="0.25">
      <c r="A11" s="57">
        <v>37256</v>
      </c>
      <c r="B11" t="s">
        <v>37</v>
      </c>
      <c r="D11" s="56">
        <v>500000</v>
      </c>
    </row>
    <row r="12" spans="1:8" x14ac:dyDescent="0.25">
      <c r="B12" t="s">
        <v>77</v>
      </c>
      <c r="D12" s="56">
        <v>1000000</v>
      </c>
    </row>
    <row r="13" spans="1:8" x14ac:dyDescent="0.25">
      <c r="B13" s="1" t="s">
        <v>76</v>
      </c>
      <c r="C13" s="1"/>
      <c r="E13" s="56">
        <v>1500000</v>
      </c>
    </row>
    <row r="14" spans="1:8" x14ac:dyDescent="0.25">
      <c r="B14" s="1" t="s">
        <v>82</v>
      </c>
      <c r="C14" s="1"/>
    </row>
    <row r="15" spans="1:8" x14ac:dyDescent="0.25">
      <c r="B15" s="1">
        <v>3</v>
      </c>
      <c r="C15" s="1"/>
    </row>
    <row r="16" spans="1:8" x14ac:dyDescent="0.25">
      <c r="A16" s="57">
        <v>37256</v>
      </c>
      <c r="B16" s="42" t="s">
        <v>78</v>
      </c>
      <c r="C16" s="42"/>
      <c r="D16" s="56">
        <f>SUM(E17:E30)</f>
        <v>25707083.300000001</v>
      </c>
    </row>
    <row r="17" spans="2:5" x14ac:dyDescent="0.25">
      <c r="B17" s="1" t="s">
        <v>76</v>
      </c>
      <c r="C17" s="1"/>
      <c r="E17" s="56">
        <f>D5-E13</f>
        <v>17300000</v>
      </c>
    </row>
    <row r="18" spans="2:5" x14ac:dyDescent="0.25">
      <c r="B18" s="1" t="s">
        <v>39</v>
      </c>
      <c r="C18" s="1"/>
      <c r="E18" s="56">
        <v>200000</v>
      </c>
    </row>
    <row r="19" spans="2:5" x14ac:dyDescent="0.25">
      <c r="B19" s="1" t="s">
        <v>40</v>
      </c>
      <c r="C19" s="1"/>
      <c r="E19" s="56">
        <v>800000</v>
      </c>
    </row>
    <row r="20" spans="2:5" x14ac:dyDescent="0.25">
      <c r="B20" s="1" t="s">
        <v>41</v>
      </c>
      <c r="C20" s="1"/>
      <c r="E20" s="56">
        <v>1500000</v>
      </c>
    </row>
    <row r="21" spans="2:5" x14ac:dyDescent="0.25">
      <c r="B21" s="1" t="s">
        <v>42</v>
      </c>
      <c r="C21" s="1"/>
      <c r="E21" s="56">
        <v>300000</v>
      </c>
    </row>
    <row r="22" spans="2:5" x14ac:dyDescent="0.25">
      <c r="B22" s="1" t="s">
        <v>43</v>
      </c>
      <c r="C22" s="1"/>
      <c r="E22" s="56">
        <v>500000</v>
      </c>
    </row>
    <row r="23" spans="2:5" x14ac:dyDescent="0.25">
      <c r="B23" s="1" t="s">
        <v>44</v>
      </c>
      <c r="C23" s="1"/>
      <c r="E23" s="56">
        <v>180000</v>
      </c>
    </row>
    <row r="24" spans="2:5" x14ac:dyDescent="0.25">
      <c r="B24" s="1" t="s">
        <v>45</v>
      </c>
      <c r="C24" s="1"/>
      <c r="E24" s="56">
        <v>150000</v>
      </c>
    </row>
    <row r="25" spans="2:5" x14ac:dyDescent="0.25">
      <c r="B25" s="1" t="s">
        <v>46</v>
      </c>
      <c r="C25" s="1"/>
      <c r="E25" s="56">
        <v>1187500</v>
      </c>
    </row>
    <row r="26" spans="2:5" x14ac:dyDescent="0.25">
      <c r="B26" s="1" t="s">
        <v>47</v>
      </c>
      <c r="C26" s="1"/>
      <c r="E26" s="56">
        <v>333333.3</v>
      </c>
    </row>
    <row r="27" spans="2:5" x14ac:dyDescent="0.25">
      <c r="B27" s="1" t="s">
        <v>48</v>
      </c>
      <c r="C27" s="1"/>
      <c r="E27" s="56">
        <v>156250</v>
      </c>
    </row>
    <row r="28" spans="2:5" x14ac:dyDescent="0.25">
      <c r="B28" s="1" t="s">
        <v>49</v>
      </c>
      <c r="C28" s="1"/>
      <c r="E28" s="56">
        <v>400000</v>
      </c>
    </row>
    <row r="29" spans="2:5" x14ac:dyDescent="0.25">
      <c r="B29" s="1" t="s">
        <v>34</v>
      </c>
      <c r="C29" s="1"/>
      <c r="E29" s="56">
        <v>1500000</v>
      </c>
    </row>
    <row r="30" spans="2:5" x14ac:dyDescent="0.25">
      <c r="B30" s="1" t="s">
        <v>35</v>
      </c>
      <c r="C30" s="1"/>
      <c r="E30" s="56">
        <v>1200000</v>
      </c>
    </row>
    <row r="31" spans="2:5" x14ac:dyDescent="0.25">
      <c r="B31" s="42" t="s">
        <v>83</v>
      </c>
      <c r="C31" s="42"/>
    </row>
    <row r="32" spans="2:5" x14ac:dyDescent="0.25">
      <c r="B32" s="1">
        <v>4</v>
      </c>
      <c r="C32" s="1"/>
    </row>
    <row r="33" spans="1:5" x14ac:dyDescent="0.25">
      <c r="A33" s="57">
        <v>37256</v>
      </c>
      <c r="B33" t="s">
        <v>51</v>
      </c>
      <c r="D33" s="56">
        <v>1312500</v>
      </c>
    </row>
    <row r="34" spans="1:5" x14ac:dyDescent="0.25">
      <c r="B34" t="s">
        <v>33</v>
      </c>
      <c r="D34" s="56">
        <v>25000000</v>
      </c>
    </row>
    <row r="35" spans="1:5" x14ac:dyDescent="0.25">
      <c r="B35" t="s">
        <v>138</v>
      </c>
      <c r="E35" s="56">
        <f>SUM(D33:D34)</f>
        <v>26312500</v>
      </c>
    </row>
    <row r="36" spans="1:5" x14ac:dyDescent="0.25">
      <c r="B36" t="s">
        <v>84</v>
      </c>
    </row>
    <row r="37" spans="1:5" x14ac:dyDescent="0.25">
      <c r="B37" s="1">
        <v>5</v>
      </c>
      <c r="C37" s="1"/>
    </row>
    <row r="38" spans="1:5" x14ac:dyDescent="0.25">
      <c r="A38" s="57">
        <v>37256</v>
      </c>
      <c r="B38" t="s">
        <v>78</v>
      </c>
      <c r="D38" s="56">
        <f>E35-D16</f>
        <v>605416.69999999925</v>
      </c>
    </row>
    <row r="39" spans="1:5" x14ac:dyDescent="0.25">
      <c r="B39" t="s">
        <v>139</v>
      </c>
      <c r="E39" s="56">
        <f>D38</f>
        <v>605416.69999999925</v>
      </c>
    </row>
    <row r="40" spans="1:5" x14ac:dyDescent="0.25">
      <c r="B40" t="s">
        <v>85</v>
      </c>
    </row>
    <row r="41" spans="1:5" x14ac:dyDescent="0.25">
      <c r="B41" s="1"/>
      <c r="C41" s="1"/>
    </row>
    <row r="57" ht="17.25" customHeight="1" x14ac:dyDescent="0.25"/>
  </sheetData>
  <hyperlinks>
    <hyperlink ref="H8" location="'BALANCE DE COMPROBACION AJUSTAD'!A1" display="'BALANCE DE COMPROBACION AJUSTAD'!A1"/>
    <hyperlink ref="H10" location="'GANACIAS Y PERDIDAS'!A1" display="'GANACIAS Y PERDIDAS'!A1"/>
  </hyperlink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opLeftCell="B57" zoomScaleNormal="100" workbookViewId="0"/>
  </sheetViews>
  <sheetFormatPr baseColWidth="10" defaultRowHeight="15" x14ac:dyDescent="0.25"/>
  <cols>
    <col min="1" max="1" width="23.85546875" customWidth="1"/>
    <col min="2" max="2" width="14.28515625" customWidth="1"/>
    <col min="3" max="3" width="11.85546875" customWidth="1"/>
    <col min="4" max="4" width="15.28515625" customWidth="1"/>
    <col min="5" max="5" width="14.85546875" customWidth="1"/>
    <col min="6" max="6" width="11.42578125" customWidth="1"/>
    <col min="10" max="10" width="11.7109375" bestFit="1" customWidth="1"/>
    <col min="13" max="13" width="11.7109375" bestFit="1" customWidth="1"/>
  </cols>
  <sheetData>
    <row r="1" spans="1:13" x14ac:dyDescent="0.25">
      <c r="B1" s="2"/>
    </row>
    <row r="2" spans="1:13" x14ac:dyDescent="0.25">
      <c r="B2" s="2"/>
    </row>
    <row r="3" spans="1:13" x14ac:dyDescent="0.25">
      <c r="B3" s="2"/>
    </row>
    <row r="4" spans="1:13" x14ac:dyDescent="0.25">
      <c r="B4" s="2"/>
    </row>
    <row r="5" spans="1:13" x14ac:dyDescent="0.25">
      <c r="B5" s="2"/>
      <c r="D5" s="152" t="s">
        <v>212</v>
      </c>
    </row>
    <row r="6" spans="1:13" s="23" customFormat="1" x14ac:dyDescent="0.25">
      <c r="B6" s="24"/>
    </row>
    <row r="7" spans="1:13" s="23" customFormat="1" x14ac:dyDescent="0.25">
      <c r="A7" s="25" t="s">
        <v>54</v>
      </c>
      <c r="B7" s="24"/>
    </row>
    <row r="8" spans="1:13" s="23" customFormat="1" ht="15.75" thickBot="1" x14ac:dyDescent="0.3">
      <c r="A8" s="41"/>
      <c r="B8" s="55" t="s">
        <v>68</v>
      </c>
      <c r="C8" s="55" t="s">
        <v>69</v>
      </c>
      <c r="D8" s="55" t="s">
        <v>68</v>
      </c>
      <c r="E8" s="55" t="s">
        <v>69</v>
      </c>
      <c r="F8" s="55" t="s">
        <v>68</v>
      </c>
      <c r="G8" s="55" t="s">
        <v>69</v>
      </c>
      <c r="H8" s="55" t="s">
        <v>68</v>
      </c>
      <c r="I8" s="55" t="s">
        <v>69</v>
      </c>
      <c r="J8" s="55" t="s">
        <v>68</v>
      </c>
      <c r="K8" s="55" t="s">
        <v>69</v>
      </c>
      <c r="L8" s="55" t="s">
        <v>68</v>
      </c>
      <c r="M8" s="55" t="s">
        <v>69</v>
      </c>
    </row>
    <row r="9" spans="1:13" ht="15.75" thickBot="1" x14ac:dyDescent="0.3">
      <c r="A9" s="3" t="s">
        <v>0</v>
      </c>
      <c r="B9" s="4">
        <v>500000</v>
      </c>
      <c r="C9" s="5"/>
      <c r="D9" s="5"/>
      <c r="E9" s="5"/>
      <c r="F9" s="4">
        <v>500000</v>
      </c>
      <c r="G9" s="5"/>
      <c r="H9" s="5"/>
      <c r="I9" s="5"/>
      <c r="J9" s="5"/>
      <c r="K9" s="14"/>
      <c r="L9" s="16">
        <v>500000</v>
      </c>
      <c r="M9" s="5"/>
    </row>
    <row r="10" spans="1:13" ht="15.75" thickBot="1" x14ac:dyDescent="0.3">
      <c r="A10" s="6" t="s">
        <v>1</v>
      </c>
      <c r="B10" s="7">
        <v>700000</v>
      </c>
      <c r="C10" s="8"/>
      <c r="D10" s="8"/>
      <c r="E10" s="8"/>
      <c r="F10" s="7">
        <v>700000</v>
      </c>
      <c r="G10" s="8"/>
      <c r="H10" s="8"/>
      <c r="I10" s="8"/>
      <c r="J10" s="8"/>
      <c r="K10" s="11"/>
      <c r="L10" s="17">
        <v>700000</v>
      </c>
      <c r="M10" s="8"/>
    </row>
    <row r="11" spans="1:13" ht="15.75" thickBot="1" x14ac:dyDescent="0.3">
      <c r="A11" s="6" t="s">
        <v>2</v>
      </c>
      <c r="B11" s="7">
        <v>300000</v>
      </c>
      <c r="C11" s="8"/>
      <c r="D11" s="8"/>
      <c r="E11" s="8"/>
      <c r="F11" s="7">
        <v>300000</v>
      </c>
      <c r="G11" s="8"/>
      <c r="H11" s="8"/>
      <c r="I11" s="8"/>
      <c r="J11" s="8"/>
      <c r="K11" s="11"/>
      <c r="L11" s="17">
        <v>300000</v>
      </c>
      <c r="M11" s="8"/>
    </row>
    <row r="12" spans="1:13" ht="15.75" thickBot="1" x14ac:dyDescent="0.3">
      <c r="A12" s="6" t="s">
        <v>3</v>
      </c>
      <c r="B12" s="8"/>
      <c r="C12" s="8" t="s">
        <v>4</v>
      </c>
      <c r="D12" s="8"/>
      <c r="E12" s="7">
        <v>180000</v>
      </c>
      <c r="F12" s="8"/>
      <c r="G12" s="7">
        <v>180000</v>
      </c>
      <c r="H12" s="8"/>
      <c r="I12" s="8"/>
      <c r="J12" s="8"/>
      <c r="K12" s="11"/>
      <c r="L12" s="18"/>
      <c r="M12" s="7">
        <v>180000</v>
      </c>
    </row>
    <row r="13" spans="1:13" ht="15.75" thickBot="1" x14ac:dyDescent="0.3">
      <c r="A13" s="6" t="s">
        <v>5</v>
      </c>
      <c r="B13" s="7">
        <v>800000</v>
      </c>
      <c r="C13" s="8"/>
      <c r="D13" s="8"/>
      <c r="E13" s="8"/>
      <c r="F13" s="7">
        <v>800000</v>
      </c>
      <c r="G13" s="8"/>
      <c r="H13" s="8"/>
      <c r="I13" s="8"/>
      <c r="J13" s="8"/>
      <c r="K13" s="11"/>
      <c r="L13" s="17">
        <v>800000</v>
      </c>
      <c r="M13" s="8"/>
    </row>
    <row r="14" spans="1:13" ht="15.75" thickBot="1" x14ac:dyDescent="0.3">
      <c r="A14" s="6" t="s">
        <v>6</v>
      </c>
      <c r="B14" s="8"/>
      <c r="C14" s="7">
        <v>200000</v>
      </c>
      <c r="D14" s="8"/>
      <c r="E14" s="8"/>
      <c r="F14" s="8"/>
      <c r="G14" s="7">
        <v>200000</v>
      </c>
      <c r="H14" s="8"/>
      <c r="I14" s="8"/>
      <c r="J14" s="8"/>
      <c r="K14" s="11"/>
      <c r="L14" s="18"/>
      <c r="M14" s="7">
        <v>200000</v>
      </c>
    </row>
    <row r="15" spans="1:13" ht="15.75" thickBot="1" x14ac:dyDescent="0.3">
      <c r="A15" s="6" t="s">
        <v>202</v>
      </c>
      <c r="B15" s="7">
        <v>5000000</v>
      </c>
      <c r="C15" s="8"/>
      <c r="D15" s="8"/>
      <c r="E15" s="8"/>
      <c r="F15" s="7">
        <v>5000000</v>
      </c>
      <c r="G15" s="8"/>
      <c r="H15" s="7">
        <v>5000000</v>
      </c>
      <c r="I15" s="8"/>
      <c r="J15" s="8"/>
      <c r="K15" s="11"/>
      <c r="L15" s="18"/>
      <c r="M15" s="8"/>
    </row>
    <row r="16" spans="1:13" ht="15.75" thickBot="1" x14ac:dyDescent="0.3">
      <c r="A16" s="6" t="s">
        <v>7</v>
      </c>
      <c r="B16" s="7">
        <v>600000</v>
      </c>
      <c r="C16" s="8"/>
      <c r="D16" s="8"/>
      <c r="E16" s="7">
        <v>150000</v>
      </c>
      <c r="F16" s="7">
        <v>450000</v>
      </c>
      <c r="G16" s="8"/>
      <c r="H16" s="8"/>
      <c r="I16" s="8"/>
      <c r="J16" s="8"/>
      <c r="K16" s="11"/>
      <c r="L16" s="17">
        <v>450000</v>
      </c>
      <c r="M16" s="8"/>
    </row>
    <row r="17" spans="1:13" ht="15.75" thickBot="1" x14ac:dyDescent="0.3">
      <c r="A17" s="6" t="s">
        <v>8</v>
      </c>
      <c r="B17" s="7">
        <v>1000000</v>
      </c>
      <c r="C17" s="8"/>
      <c r="D17" s="8"/>
      <c r="E17" s="8"/>
      <c r="F17" s="7">
        <v>1000000</v>
      </c>
      <c r="G17" s="8"/>
      <c r="H17" s="8"/>
      <c r="I17" s="8"/>
      <c r="J17" s="8"/>
      <c r="K17" s="11"/>
      <c r="L17" s="17">
        <v>1000000</v>
      </c>
      <c r="M17" s="8"/>
    </row>
    <row r="18" spans="1:13" ht="15.75" thickBot="1" x14ac:dyDescent="0.3">
      <c r="A18" s="6" t="s">
        <v>9</v>
      </c>
      <c r="B18" s="7">
        <v>5000000</v>
      </c>
      <c r="C18" s="8"/>
      <c r="D18" s="8"/>
      <c r="E18" s="8"/>
      <c r="F18" s="7">
        <v>5000000</v>
      </c>
      <c r="G18" s="8"/>
      <c r="H18" s="8"/>
      <c r="I18" s="8"/>
      <c r="J18" s="8"/>
      <c r="K18" s="11"/>
      <c r="L18" s="17">
        <v>5000000</v>
      </c>
      <c r="M18" s="8"/>
    </row>
    <row r="19" spans="1:13" ht="15.75" thickBot="1" x14ac:dyDescent="0.3">
      <c r="A19" s="6" t="s">
        <v>10</v>
      </c>
      <c r="B19" s="7">
        <v>2000000</v>
      </c>
      <c r="C19" s="8"/>
      <c r="D19" s="8"/>
      <c r="E19" s="8"/>
      <c r="F19" s="7">
        <v>2000000</v>
      </c>
      <c r="G19" s="8"/>
      <c r="H19" s="8"/>
      <c r="I19" s="8"/>
      <c r="J19" s="8"/>
      <c r="K19" s="11"/>
      <c r="L19" s="17">
        <v>2000000</v>
      </c>
      <c r="M19" s="8"/>
    </row>
    <row r="20" spans="1:13" ht="15.75" thickBot="1" x14ac:dyDescent="0.3">
      <c r="A20" s="6" t="s">
        <v>11</v>
      </c>
      <c r="B20" s="7">
        <v>500000</v>
      </c>
      <c r="C20" s="8"/>
      <c r="D20" s="8"/>
      <c r="E20" s="8"/>
      <c r="F20" s="7">
        <v>500000</v>
      </c>
      <c r="G20" s="8"/>
      <c r="H20" s="8"/>
      <c r="I20" s="8"/>
      <c r="J20" s="8"/>
      <c r="K20" s="11"/>
      <c r="L20" s="17">
        <v>500000</v>
      </c>
      <c r="M20" s="8"/>
    </row>
    <row r="21" spans="1:13" ht="15.75" thickBot="1" x14ac:dyDescent="0.3">
      <c r="A21" s="6" t="s">
        <v>12</v>
      </c>
      <c r="B21" s="7">
        <v>1500000</v>
      </c>
      <c r="C21" s="8"/>
      <c r="D21" s="8"/>
      <c r="E21" s="8"/>
      <c r="F21" s="7">
        <v>1500000</v>
      </c>
      <c r="G21" s="8"/>
      <c r="H21" s="8"/>
      <c r="I21" s="8"/>
      <c r="J21" s="8"/>
      <c r="K21" s="11"/>
      <c r="L21" s="17">
        <v>1500000</v>
      </c>
      <c r="M21" s="8"/>
    </row>
    <row r="22" spans="1:13" ht="15.75" thickBot="1" x14ac:dyDescent="0.3">
      <c r="A22" s="6" t="s">
        <v>13</v>
      </c>
      <c r="B22" s="8"/>
      <c r="C22" s="7">
        <v>3000000</v>
      </c>
      <c r="D22" s="8"/>
      <c r="E22" s="7">
        <v>1375000</v>
      </c>
      <c r="F22" s="8"/>
      <c r="G22" s="7">
        <v>4375000</v>
      </c>
      <c r="H22" s="8"/>
      <c r="I22" s="8"/>
      <c r="J22" s="8"/>
      <c r="K22" s="11"/>
      <c r="L22" s="18"/>
      <c r="M22" s="7">
        <v>4375000</v>
      </c>
    </row>
    <row r="23" spans="1:13" ht="15.75" thickBot="1" x14ac:dyDescent="0.3">
      <c r="A23" s="6" t="s">
        <v>14</v>
      </c>
      <c r="B23" s="7">
        <v>500000</v>
      </c>
      <c r="C23" s="8"/>
      <c r="D23" s="8"/>
      <c r="E23" s="8"/>
      <c r="F23" s="7">
        <v>500000</v>
      </c>
      <c r="G23" s="8"/>
      <c r="H23" s="8"/>
      <c r="I23" s="8"/>
      <c r="J23" s="8"/>
      <c r="K23" s="11"/>
      <c r="L23" s="17">
        <v>500000</v>
      </c>
      <c r="M23" s="8"/>
    </row>
    <row r="24" spans="1:13" ht="15.75" thickBot="1" x14ac:dyDescent="0.3">
      <c r="A24" s="6" t="s">
        <v>15</v>
      </c>
      <c r="B24" s="7">
        <v>2000000</v>
      </c>
      <c r="C24" s="8"/>
      <c r="D24" s="8"/>
      <c r="E24" s="8"/>
      <c r="F24" s="7">
        <v>2000000</v>
      </c>
      <c r="G24" s="8"/>
      <c r="H24" s="8"/>
      <c r="I24" s="8"/>
      <c r="J24" s="8"/>
      <c r="K24" s="11"/>
      <c r="L24" s="17">
        <v>2000000</v>
      </c>
      <c r="M24" s="8"/>
    </row>
    <row r="25" spans="1:13" ht="15.75" thickBot="1" x14ac:dyDescent="0.3">
      <c r="A25" s="6" t="s">
        <v>16</v>
      </c>
      <c r="B25" s="7">
        <v>800000</v>
      </c>
      <c r="C25" s="8"/>
      <c r="D25" s="8"/>
      <c r="E25" s="11">
        <v>333333.3</v>
      </c>
      <c r="F25" s="11">
        <v>466666.7</v>
      </c>
      <c r="G25" s="8"/>
      <c r="H25" s="8"/>
      <c r="I25" s="8"/>
      <c r="J25" s="8"/>
      <c r="K25" s="11"/>
      <c r="L25" s="19">
        <v>466666.7</v>
      </c>
      <c r="M25" s="8"/>
    </row>
    <row r="26" spans="1:13" ht="15.75" thickBot="1" x14ac:dyDescent="0.3">
      <c r="A26" s="6" t="s">
        <v>17</v>
      </c>
      <c r="B26" s="7">
        <v>1500000</v>
      </c>
      <c r="C26" s="8"/>
      <c r="D26" s="8"/>
      <c r="E26" s="7">
        <v>156250</v>
      </c>
      <c r="F26" s="7">
        <v>1343750</v>
      </c>
      <c r="G26" s="8"/>
      <c r="H26" s="8"/>
      <c r="I26" s="8"/>
      <c r="J26" s="8"/>
      <c r="K26" s="11"/>
      <c r="L26" s="17">
        <v>1343750</v>
      </c>
      <c r="M26" s="8"/>
    </row>
    <row r="27" spans="1:13" ht="15.75" thickBot="1" x14ac:dyDescent="0.3">
      <c r="A27" s="6" t="s">
        <v>18</v>
      </c>
      <c r="B27" s="7">
        <v>2500000</v>
      </c>
      <c r="C27" s="8"/>
      <c r="D27" s="8"/>
      <c r="E27" s="8"/>
      <c r="F27" s="7">
        <v>2500000</v>
      </c>
      <c r="G27" s="8"/>
      <c r="H27" s="8"/>
      <c r="I27" s="8"/>
      <c r="J27" s="8"/>
      <c r="K27" s="11"/>
      <c r="L27" s="17">
        <v>2500000</v>
      </c>
      <c r="M27" s="8"/>
    </row>
    <row r="28" spans="1:13" ht="15.75" thickBot="1" x14ac:dyDescent="0.3">
      <c r="A28" s="6" t="s">
        <v>19</v>
      </c>
      <c r="B28" s="7">
        <v>2000000</v>
      </c>
      <c r="C28" s="8"/>
      <c r="D28" s="8"/>
      <c r="E28" s="8"/>
      <c r="F28" s="7">
        <v>2000000</v>
      </c>
      <c r="G28" s="8"/>
      <c r="H28" s="8"/>
      <c r="I28" s="8"/>
      <c r="J28" s="8"/>
      <c r="K28" s="11"/>
      <c r="L28" s="17">
        <v>2000000</v>
      </c>
      <c r="M28" s="8"/>
    </row>
    <row r="29" spans="1:13" ht="15.75" thickBot="1" x14ac:dyDescent="0.3">
      <c r="A29" s="6" t="s">
        <v>20</v>
      </c>
      <c r="B29" s="8"/>
      <c r="C29" s="7">
        <v>500000</v>
      </c>
      <c r="D29" s="8"/>
      <c r="E29" s="8"/>
      <c r="F29" s="8"/>
      <c r="G29" s="7">
        <v>500000</v>
      </c>
      <c r="H29" s="8"/>
      <c r="I29" s="8"/>
      <c r="J29" s="8"/>
      <c r="K29" s="11"/>
      <c r="L29" s="18"/>
      <c r="M29" s="7">
        <v>500000</v>
      </c>
    </row>
    <row r="30" spans="1:13" ht="15.75" thickBot="1" x14ac:dyDescent="0.3">
      <c r="A30" s="6" t="s">
        <v>21</v>
      </c>
      <c r="B30" s="8"/>
      <c r="C30" s="7">
        <v>2000000</v>
      </c>
      <c r="D30" s="8"/>
      <c r="E30" s="8"/>
      <c r="F30" s="8"/>
      <c r="G30" s="7">
        <v>2000000</v>
      </c>
      <c r="H30" s="8"/>
      <c r="I30" s="8"/>
      <c r="J30" s="8"/>
      <c r="K30" s="11"/>
      <c r="L30" s="18"/>
      <c r="M30" s="7">
        <v>2000000</v>
      </c>
    </row>
    <row r="31" spans="1:13" ht="15.75" thickBot="1" x14ac:dyDescent="0.3">
      <c r="A31" s="6" t="s">
        <v>22</v>
      </c>
      <c r="B31" s="8"/>
      <c r="C31" s="7">
        <v>800000</v>
      </c>
      <c r="D31" s="8"/>
      <c r="E31" s="8"/>
      <c r="F31" s="8"/>
      <c r="G31" s="7">
        <v>800000</v>
      </c>
      <c r="H31" s="8"/>
      <c r="I31" s="8"/>
      <c r="J31" s="8"/>
      <c r="K31" s="11"/>
      <c r="L31" s="18"/>
      <c r="M31" s="7">
        <v>800000</v>
      </c>
    </row>
    <row r="32" spans="1:13" ht="15.75" thickBot="1" x14ac:dyDescent="0.3">
      <c r="A32" s="6" t="s">
        <v>23</v>
      </c>
      <c r="B32" s="8"/>
      <c r="C32" s="7">
        <v>700000</v>
      </c>
      <c r="D32" s="8"/>
      <c r="E32" s="8"/>
      <c r="F32" s="8"/>
      <c r="G32" s="7">
        <v>700000</v>
      </c>
      <c r="H32" s="8"/>
      <c r="I32" s="8"/>
      <c r="J32" s="8"/>
      <c r="K32" s="11"/>
      <c r="L32" s="18"/>
      <c r="M32" s="7">
        <v>700000</v>
      </c>
    </row>
    <row r="33" spans="1:13" ht="15.75" thickBot="1" x14ac:dyDescent="0.3">
      <c r="A33" s="6" t="s">
        <v>24</v>
      </c>
      <c r="B33" s="8"/>
      <c r="C33" s="7">
        <v>250000</v>
      </c>
      <c r="D33" s="8"/>
      <c r="E33" s="8"/>
      <c r="F33" s="8"/>
      <c r="G33" s="7">
        <v>250000</v>
      </c>
      <c r="H33" s="8"/>
      <c r="I33" s="8"/>
      <c r="J33" s="8"/>
      <c r="K33" s="11"/>
      <c r="L33" s="18"/>
      <c r="M33" s="7">
        <v>250000</v>
      </c>
    </row>
    <row r="34" spans="1:13" ht="15.75" thickBot="1" x14ac:dyDescent="0.3">
      <c r="A34" s="6" t="s">
        <v>25</v>
      </c>
      <c r="B34" s="8"/>
      <c r="C34" s="7">
        <v>1350000</v>
      </c>
      <c r="D34" s="8"/>
      <c r="E34" s="8"/>
      <c r="F34" s="8"/>
      <c r="G34" s="7">
        <v>1350000</v>
      </c>
      <c r="H34" s="8"/>
      <c r="I34" s="8"/>
      <c r="J34" s="8"/>
      <c r="K34" s="11"/>
      <c r="L34" s="18"/>
      <c r="M34" s="7">
        <v>1350000</v>
      </c>
    </row>
    <row r="35" spans="1:13" ht="15.75" thickBot="1" x14ac:dyDescent="0.3">
      <c r="A35" s="6" t="s">
        <v>26</v>
      </c>
      <c r="B35" s="8"/>
      <c r="C35" s="7">
        <v>500000</v>
      </c>
      <c r="D35" s="8"/>
      <c r="E35" s="8"/>
      <c r="F35" s="8"/>
      <c r="G35" s="7">
        <v>500000</v>
      </c>
      <c r="H35" s="8"/>
      <c r="I35" s="8"/>
      <c r="J35" s="8"/>
      <c r="K35" s="11"/>
      <c r="L35" s="18"/>
      <c r="M35" s="7">
        <v>500000</v>
      </c>
    </row>
    <row r="36" spans="1:13" ht="15.75" thickBot="1" x14ac:dyDescent="0.3">
      <c r="A36" s="6" t="s">
        <v>27</v>
      </c>
      <c r="B36" s="8"/>
      <c r="C36" s="7">
        <v>1000000</v>
      </c>
      <c r="D36" s="8"/>
      <c r="E36" s="8"/>
      <c r="F36" s="8"/>
      <c r="G36" s="7">
        <v>1000000</v>
      </c>
      <c r="H36" s="8"/>
      <c r="I36" s="8"/>
      <c r="J36" s="8"/>
      <c r="K36" s="11"/>
      <c r="L36" s="18"/>
      <c r="M36" s="7">
        <v>1000000</v>
      </c>
    </row>
    <row r="37" spans="1:13" ht="15.75" thickBot="1" x14ac:dyDescent="0.3">
      <c r="A37" s="6" t="s">
        <v>28</v>
      </c>
      <c r="B37" s="8"/>
      <c r="C37" s="7">
        <v>3500000</v>
      </c>
      <c r="D37" s="7">
        <v>1312500</v>
      </c>
      <c r="E37" s="8"/>
      <c r="F37" s="8"/>
      <c r="G37" s="7">
        <v>2187500</v>
      </c>
      <c r="H37" s="8"/>
      <c r="I37" s="8"/>
      <c r="J37" s="8"/>
      <c r="K37" s="11"/>
      <c r="L37" s="18"/>
      <c r="M37" s="7">
        <v>2187500</v>
      </c>
    </row>
    <row r="38" spans="1:13" ht="15.75" thickBot="1" x14ac:dyDescent="0.3">
      <c r="A38" s="6" t="s">
        <v>29</v>
      </c>
      <c r="B38" s="8"/>
      <c r="C38" s="7">
        <v>1000000</v>
      </c>
      <c r="D38" s="8"/>
      <c r="E38" s="8"/>
      <c r="F38" s="8"/>
      <c r="G38" s="7">
        <v>1000000</v>
      </c>
      <c r="H38" s="8"/>
      <c r="I38" s="8"/>
      <c r="J38" s="8"/>
      <c r="K38" s="11"/>
      <c r="L38" s="18"/>
      <c r="M38" s="7">
        <v>1000000</v>
      </c>
    </row>
    <row r="39" spans="1:13" ht="15.75" thickBot="1" x14ac:dyDescent="0.3">
      <c r="A39" s="6" t="s">
        <v>30</v>
      </c>
      <c r="B39" s="8"/>
      <c r="C39" s="7">
        <v>5000000</v>
      </c>
      <c r="D39" s="8"/>
      <c r="E39" s="8"/>
      <c r="F39" s="8"/>
      <c r="G39" s="7">
        <v>5000000</v>
      </c>
      <c r="H39" s="8"/>
      <c r="I39" s="8"/>
      <c r="J39" s="8"/>
      <c r="K39" s="11"/>
      <c r="L39" s="18"/>
      <c r="M39" s="7">
        <v>5000000</v>
      </c>
    </row>
    <row r="40" spans="1:13" ht="15.75" thickBot="1" x14ac:dyDescent="0.3">
      <c r="A40" s="6" t="s">
        <v>31</v>
      </c>
      <c r="B40" s="8"/>
      <c r="C40" s="7">
        <v>1500000</v>
      </c>
      <c r="D40" s="8"/>
      <c r="E40" s="8"/>
      <c r="F40" s="8"/>
      <c r="G40" s="7">
        <v>1500000</v>
      </c>
      <c r="H40" s="8"/>
      <c r="I40" s="8"/>
      <c r="J40" s="8"/>
      <c r="K40" s="11"/>
      <c r="L40" s="18"/>
      <c r="M40" s="7">
        <v>1500000</v>
      </c>
    </row>
    <row r="41" spans="1:13" ht="15.75" thickBot="1" x14ac:dyDescent="0.3">
      <c r="A41" s="6" t="s">
        <v>32</v>
      </c>
      <c r="B41" s="8"/>
      <c r="C41" s="7">
        <v>200000</v>
      </c>
      <c r="D41" s="8"/>
      <c r="E41" s="8"/>
      <c r="F41" s="8"/>
      <c r="G41" s="7">
        <v>200000</v>
      </c>
      <c r="H41" s="8"/>
      <c r="I41" s="8"/>
      <c r="J41" s="8"/>
      <c r="K41" s="11"/>
      <c r="L41" s="18"/>
      <c r="M41" s="7">
        <v>200000</v>
      </c>
    </row>
    <row r="42" spans="1:13" ht="15.75" thickBot="1" x14ac:dyDescent="0.3">
      <c r="A42" s="6" t="s">
        <v>33</v>
      </c>
      <c r="B42" s="8"/>
      <c r="C42" s="7">
        <v>25000000</v>
      </c>
      <c r="D42" s="8"/>
      <c r="E42" s="8"/>
      <c r="F42" s="8"/>
      <c r="G42" s="7">
        <v>25000000</v>
      </c>
      <c r="H42" s="8"/>
      <c r="I42" s="8"/>
      <c r="J42" s="8"/>
      <c r="K42" s="7">
        <v>25000000</v>
      </c>
      <c r="L42" s="18"/>
      <c r="M42" s="8"/>
    </row>
    <row r="43" spans="1:13" ht="15.75" thickBot="1" x14ac:dyDescent="0.3">
      <c r="A43" s="6" t="s">
        <v>34</v>
      </c>
      <c r="B43" s="7">
        <v>1500000</v>
      </c>
      <c r="C43" s="8"/>
      <c r="D43" s="8"/>
      <c r="E43" s="8"/>
      <c r="F43" s="7">
        <v>1500000</v>
      </c>
      <c r="G43" s="8"/>
      <c r="H43" s="8"/>
      <c r="I43" s="8"/>
      <c r="J43" s="7">
        <v>1500000</v>
      </c>
      <c r="K43" s="11"/>
      <c r="L43" s="18"/>
      <c r="M43" s="8"/>
    </row>
    <row r="44" spans="1:13" ht="15.75" thickBot="1" x14ac:dyDescent="0.3">
      <c r="A44" s="9" t="s">
        <v>35</v>
      </c>
      <c r="B44" s="7">
        <v>1200000</v>
      </c>
      <c r="C44" s="8"/>
      <c r="D44" s="8"/>
      <c r="E44" s="8"/>
      <c r="F44" s="7">
        <v>1200000</v>
      </c>
      <c r="G44" s="8"/>
      <c r="H44" s="8"/>
      <c r="I44" s="8"/>
      <c r="J44" s="7">
        <v>1200000</v>
      </c>
      <c r="K44" s="11"/>
      <c r="L44" s="18"/>
      <c r="M44" s="8"/>
    </row>
    <row r="45" spans="1:13" ht="15.75" thickBot="1" x14ac:dyDescent="0.3">
      <c r="A45" s="6" t="s">
        <v>36</v>
      </c>
      <c r="B45" s="7">
        <v>12000000</v>
      </c>
      <c r="C45" s="8"/>
      <c r="D45" s="8"/>
      <c r="E45" s="8"/>
      <c r="F45" s="7">
        <v>12000000</v>
      </c>
      <c r="G45" s="8"/>
      <c r="H45" s="7">
        <v>12000000</v>
      </c>
      <c r="I45" s="8"/>
      <c r="J45" s="8"/>
      <c r="K45" s="11"/>
      <c r="L45" s="18"/>
      <c r="M45" s="8"/>
    </row>
    <row r="46" spans="1:13" ht="15.75" thickBot="1" x14ac:dyDescent="0.3">
      <c r="A46" s="6" t="s">
        <v>37</v>
      </c>
      <c r="B46" s="8"/>
      <c r="C46" s="7">
        <v>500000</v>
      </c>
      <c r="D46" s="8"/>
      <c r="E46" s="8"/>
      <c r="F46" s="8"/>
      <c r="G46" s="7">
        <v>500000</v>
      </c>
      <c r="H46" s="8"/>
      <c r="I46" s="7">
        <v>500000</v>
      </c>
      <c r="J46" s="8"/>
      <c r="K46" s="11"/>
      <c r="L46" s="18"/>
      <c r="M46" s="8"/>
    </row>
    <row r="47" spans="1:13" ht="15.75" thickBot="1" x14ac:dyDescent="0.3">
      <c r="A47" s="6" t="s">
        <v>38</v>
      </c>
      <c r="B47" s="7">
        <v>1800000</v>
      </c>
      <c r="C47" s="8"/>
      <c r="D47" s="8"/>
      <c r="E47" s="8"/>
      <c r="F47" s="7">
        <v>1800000</v>
      </c>
      <c r="G47" s="8"/>
      <c r="H47" s="7">
        <v>1800000</v>
      </c>
      <c r="I47" s="8"/>
      <c r="J47" s="8"/>
      <c r="K47" s="11"/>
      <c r="L47" s="18"/>
      <c r="M47" s="8"/>
    </row>
    <row r="48" spans="1:13" ht="15.75" thickBot="1" x14ac:dyDescent="0.3">
      <c r="A48" s="6" t="s">
        <v>39</v>
      </c>
      <c r="B48" s="7">
        <v>200000</v>
      </c>
      <c r="C48" s="8"/>
      <c r="D48" s="8"/>
      <c r="E48" s="8"/>
      <c r="F48" s="7">
        <v>200000</v>
      </c>
      <c r="G48" s="8"/>
      <c r="H48" s="8"/>
      <c r="I48" s="8"/>
      <c r="J48" s="7">
        <v>200000</v>
      </c>
      <c r="K48" s="11"/>
      <c r="L48" s="18"/>
      <c r="M48" s="8"/>
    </row>
    <row r="49" spans="1:13" ht="15.75" thickBot="1" x14ac:dyDescent="0.3">
      <c r="A49" s="6" t="s">
        <v>40</v>
      </c>
      <c r="B49" s="7">
        <v>800000</v>
      </c>
      <c r="C49" s="8"/>
      <c r="D49" s="8"/>
      <c r="E49" s="8"/>
      <c r="F49" s="7">
        <v>800000</v>
      </c>
      <c r="G49" s="8"/>
      <c r="H49" s="8"/>
      <c r="I49" s="8"/>
      <c r="J49" s="7">
        <v>800000</v>
      </c>
      <c r="K49" s="11"/>
      <c r="L49" s="18"/>
      <c r="M49" s="8"/>
    </row>
    <row r="50" spans="1:13" ht="15.75" thickBot="1" x14ac:dyDescent="0.3">
      <c r="A50" s="6" t="s">
        <v>41</v>
      </c>
      <c r="B50" s="7">
        <v>1500000</v>
      </c>
      <c r="C50" s="8"/>
      <c r="D50" s="8"/>
      <c r="E50" s="8"/>
      <c r="F50" s="7">
        <v>1500000</v>
      </c>
      <c r="G50" s="8"/>
      <c r="H50" s="8"/>
      <c r="I50" s="8"/>
      <c r="J50" s="7">
        <v>1500000</v>
      </c>
      <c r="K50" s="11"/>
      <c r="L50" s="18"/>
      <c r="M50" s="8"/>
    </row>
    <row r="51" spans="1:13" ht="15.75" thickBot="1" x14ac:dyDescent="0.3">
      <c r="A51" s="6" t="s">
        <v>42</v>
      </c>
      <c r="B51" s="7">
        <v>300000</v>
      </c>
      <c r="C51" s="8"/>
      <c r="D51" s="8"/>
      <c r="E51" s="8"/>
      <c r="F51" s="7">
        <v>300000</v>
      </c>
      <c r="G51" s="8"/>
      <c r="H51" s="8"/>
      <c r="I51" s="8"/>
      <c r="J51" s="7">
        <v>300000</v>
      </c>
      <c r="K51" s="11"/>
      <c r="L51" s="18"/>
      <c r="M51" s="8"/>
    </row>
    <row r="52" spans="1:13" ht="15.75" thickBot="1" x14ac:dyDescent="0.3">
      <c r="A52" s="6" t="s">
        <v>43</v>
      </c>
      <c r="B52" s="7">
        <v>500000</v>
      </c>
      <c r="C52" s="8"/>
      <c r="D52" s="8"/>
      <c r="E52" s="8"/>
      <c r="F52" s="7">
        <v>500000</v>
      </c>
      <c r="G52" s="8"/>
      <c r="H52" s="8"/>
      <c r="I52" s="8"/>
      <c r="J52" s="7">
        <v>500000</v>
      </c>
      <c r="K52" s="11"/>
      <c r="L52" s="18"/>
      <c r="M52" s="8"/>
    </row>
    <row r="53" spans="1:13" ht="15.75" thickBot="1" x14ac:dyDescent="0.3">
      <c r="A53" s="29" t="s">
        <v>55</v>
      </c>
      <c r="B53" s="28">
        <f>SUM(B9:B52)</f>
        <v>47000000</v>
      </c>
      <c r="C53" s="28">
        <f>SUM(C9:C52)</f>
        <v>47000000</v>
      </c>
      <c r="D53" s="8"/>
      <c r="E53" s="8"/>
      <c r="F53" s="8"/>
      <c r="G53" s="8"/>
      <c r="H53" s="8"/>
      <c r="I53" s="8"/>
      <c r="J53" s="8"/>
      <c r="K53" s="11"/>
      <c r="L53" s="18"/>
      <c r="M53" s="8"/>
    </row>
    <row r="54" spans="1:13" ht="15.75" thickBot="1" x14ac:dyDescent="0.3">
      <c r="A54" s="6" t="s">
        <v>44</v>
      </c>
      <c r="B54" s="8"/>
      <c r="C54" s="8"/>
      <c r="D54" s="7">
        <v>180000</v>
      </c>
      <c r="E54" s="8"/>
      <c r="F54" s="7">
        <v>180000</v>
      </c>
      <c r="G54" s="8"/>
      <c r="H54" s="8"/>
      <c r="I54" s="8"/>
      <c r="J54" s="7">
        <v>180000</v>
      </c>
      <c r="K54" s="11"/>
      <c r="L54" s="18"/>
      <c r="M54" s="8"/>
    </row>
    <row r="55" spans="1:13" ht="15.75" thickBot="1" x14ac:dyDescent="0.3">
      <c r="A55" s="6" t="s">
        <v>45</v>
      </c>
      <c r="B55" s="8"/>
      <c r="C55" s="8"/>
      <c r="D55" s="7">
        <v>150000</v>
      </c>
      <c r="E55" s="8"/>
      <c r="F55" s="7">
        <v>150000</v>
      </c>
      <c r="G55" s="8"/>
      <c r="H55" s="8"/>
      <c r="I55" s="8"/>
      <c r="J55" s="7">
        <v>150000</v>
      </c>
      <c r="K55" s="11"/>
      <c r="L55" s="18"/>
      <c r="M55" s="8"/>
    </row>
    <row r="56" spans="1:13" ht="15.75" thickBot="1" x14ac:dyDescent="0.3">
      <c r="A56" s="6" t="s">
        <v>46</v>
      </c>
      <c r="B56" s="8"/>
      <c r="C56" s="8"/>
      <c r="D56" s="7">
        <v>1375000</v>
      </c>
      <c r="E56" s="8"/>
      <c r="F56" s="7">
        <v>1375000</v>
      </c>
      <c r="G56" s="8"/>
      <c r="H56" s="8"/>
      <c r="I56" s="8"/>
      <c r="J56" s="7">
        <v>1375000</v>
      </c>
      <c r="K56" s="11"/>
      <c r="L56" s="18"/>
      <c r="M56" s="8"/>
    </row>
    <row r="57" spans="1:13" ht="15.75" thickBot="1" x14ac:dyDescent="0.3">
      <c r="A57" s="6" t="s">
        <v>47</v>
      </c>
      <c r="B57" s="8"/>
      <c r="C57" s="8"/>
      <c r="D57" s="11">
        <v>333333.3</v>
      </c>
      <c r="E57" s="8"/>
      <c r="F57" s="11">
        <v>333333.3</v>
      </c>
      <c r="G57" s="8"/>
      <c r="H57" s="8"/>
      <c r="I57" s="8"/>
      <c r="J57" s="11">
        <v>333333.3</v>
      </c>
      <c r="K57" s="11"/>
      <c r="L57" s="18"/>
      <c r="M57" s="8"/>
    </row>
    <row r="58" spans="1:13" ht="15.75" thickBot="1" x14ac:dyDescent="0.3">
      <c r="A58" s="6" t="s">
        <v>48</v>
      </c>
      <c r="B58" s="8"/>
      <c r="C58" s="8"/>
      <c r="D58" s="7">
        <v>156250</v>
      </c>
      <c r="E58" s="8"/>
      <c r="F58" s="7">
        <v>156250</v>
      </c>
      <c r="G58" s="8"/>
      <c r="H58" s="8"/>
      <c r="I58" s="8"/>
      <c r="J58" s="7">
        <v>156250</v>
      </c>
      <c r="K58" s="11"/>
      <c r="L58" s="18"/>
      <c r="M58" s="8"/>
    </row>
    <row r="59" spans="1:13" ht="15.75" thickBot="1" x14ac:dyDescent="0.3">
      <c r="A59" s="6" t="s">
        <v>49</v>
      </c>
      <c r="B59" s="8"/>
      <c r="C59" s="8"/>
      <c r="D59" s="7">
        <v>400000</v>
      </c>
      <c r="E59" s="8"/>
      <c r="F59" s="7">
        <v>400000</v>
      </c>
      <c r="G59" s="8"/>
      <c r="H59" s="8"/>
      <c r="I59" s="8"/>
      <c r="J59" s="7">
        <v>400000</v>
      </c>
      <c r="K59" s="11"/>
      <c r="L59" s="18"/>
      <c r="M59" s="8"/>
    </row>
    <row r="60" spans="1:13" ht="15.75" thickBot="1" x14ac:dyDescent="0.3">
      <c r="A60" s="6" t="s">
        <v>50</v>
      </c>
      <c r="B60" s="8"/>
      <c r="C60" s="8"/>
      <c r="D60" s="8"/>
      <c r="E60" s="7">
        <v>400000</v>
      </c>
      <c r="F60" s="8"/>
      <c r="G60" s="7">
        <v>400000</v>
      </c>
      <c r="H60" s="8"/>
      <c r="I60" s="8"/>
      <c r="J60" s="8"/>
      <c r="K60" s="11"/>
      <c r="L60" s="18"/>
      <c r="M60" s="7">
        <v>400000</v>
      </c>
    </row>
    <row r="61" spans="1:13" ht="15.75" thickBot="1" x14ac:dyDescent="0.3">
      <c r="A61" s="6" t="s">
        <v>51</v>
      </c>
      <c r="B61" s="8"/>
      <c r="C61" s="8"/>
      <c r="D61" s="8"/>
      <c r="E61" s="7">
        <v>1312500</v>
      </c>
      <c r="F61" s="8"/>
      <c r="G61" s="7">
        <v>1312500</v>
      </c>
      <c r="H61" s="8"/>
      <c r="I61" s="8"/>
      <c r="J61" s="8"/>
      <c r="K61" s="7">
        <v>1312500</v>
      </c>
      <c r="L61" s="18"/>
      <c r="M61" s="8"/>
    </row>
    <row r="62" spans="1:13" ht="15.75" thickBot="1" x14ac:dyDescent="0.3">
      <c r="A62" s="29" t="s">
        <v>55</v>
      </c>
      <c r="B62" s="8"/>
      <c r="C62" s="8"/>
      <c r="D62" s="34">
        <f>SUM(D12:D61)</f>
        <v>3907083.3</v>
      </c>
      <c r="E62" s="34">
        <f>SUM(E12:E61)</f>
        <v>3907083.3</v>
      </c>
      <c r="F62" s="35"/>
      <c r="G62" s="35"/>
      <c r="H62" s="8"/>
      <c r="I62" s="8"/>
      <c r="J62" s="8"/>
      <c r="K62" s="11"/>
      <c r="L62" s="18"/>
      <c r="M62" s="8"/>
    </row>
    <row r="63" spans="1:13" ht="15.75" thickBot="1" x14ac:dyDescent="0.3">
      <c r="A63" s="29" t="s">
        <v>55</v>
      </c>
      <c r="B63" s="8"/>
      <c r="C63" s="8"/>
      <c r="D63" s="30"/>
      <c r="E63" s="36"/>
      <c r="F63" s="37">
        <f>SUM(F9:F62)</f>
        <v>48955000</v>
      </c>
      <c r="G63" s="37">
        <f>SUM(G9:G62)</f>
        <v>48955000</v>
      </c>
      <c r="H63" s="8"/>
      <c r="I63" s="8"/>
      <c r="J63" s="8"/>
      <c r="K63" s="11"/>
      <c r="L63" s="18"/>
      <c r="M63" s="8"/>
    </row>
    <row r="64" spans="1:13" ht="15.75" thickBot="1" x14ac:dyDescent="0.3">
      <c r="A64" s="13" t="s">
        <v>56</v>
      </c>
      <c r="B64" s="8"/>
      <c r="C64" s="8"/>
      <c r="D64" s="8"/>
      <c r="E64" s="8"/>
      <c r="F64" s="8"/>
      <c r="G64" s="8"/>
      <c r="H64" s="8"/>
      <c r="I64" s="7">
        <v>1000000</v>
      </c>
      <c r="J64" s="8"/>
      <c r="K64" s="11"/>
      <c r="L64" s="17">
        <v>1000000</v>
      </c>
      <c r="M64" s="8"/>
    </row>
    <row r="65" spans="1:13" ht="15.75" thickBot="1" x14ac:dyDescent="0.3">
      <c r="A65" s="6"/>
      <c r="B65" s="8"/>
      <c r="C65" s="8"/>
      <c r="D65" s="8"/>
      <c r="E65" s="8"/>
      <c r="F65" s="8"/>
      <c r="G65" s="8"/>
      <c r="H65" s="7">
        <f>SUM(H9:H64)</f>
        <v>18800000</v>
      </c>
      <c r="I65" s="7">
        <f>SUM(I9:I64)</f>
        <v>1500000</v>
      </c>
      <c r="J65" s="8"/>
      <c r="K65" s="11"/>
      <c r="L65" s="18"/>
      <c r="M65" s="8"/>
    </row>
    <row r="66" spans="1:13" ht="15.75" thickBot="1" x14ac:dyDescent="0.3">
      <c r="A66" s="40" t="s">
        <v>52</v>
      </c>
      <c r="B66" s="8"/>
      <c r="C66" s="8"/>
      <c r="D66" s="8"/>
      <c r="E66" s="8"/>
      <c r="F66" s="8"/>
      <c r="G66" s="8"/>
      <c r="H66" s="8"/>
      <c r="I66" s="38">
        <f>H65-I65</f>
        <v>17300000</v>
      </c>
      <c r="J66" s="33">
        <v>17300000</v>
      </c>
      <c r="K66" s="32"/>
      <c r="L66" s="20"/>
      <c r="M66" s="15"/>
    </row>
    <row r="67" spans="1:13" ht="15.75" thickBot="1" x14ac:dyDescent="0.3">
      <c r="A67" s="22" t="s">
        <v>55</v>
      </c>
      <c r="B67" s="8"/>
      <c r="C67" s="8"/>
      <c r="D67" s="8"/>
      <c r="E67" s="8"/>
      <c r="F67" s="8"/>
      <c r="G67" s="8"/>
      <c r="H67" s="31">
        <f>SUM(H65:H66)</f>
        <v>18800000</v>
      </c>
      <c r="I67" s="31">
        <f>SUM(I65:I66)</f>
        <v>18800000</v>
      </c>
      <c r="J67" s="12"/>
      <c r="K67" s="26"/>
      <c r="L67" s="21"/>
      <c r="M67" s="12"/>
    </row>
    <row r="68" spans="1:13" ht="15.75" thickBot="1" x14ac:dyDescent="0.3">
      <c r="A68" s="22"/>
      <c r="B68" s="8"/>
      <c r="C68" s="8"/>
      <c r="D68" s="8"/>
      <c r="E68" s="8"/>
      <c r="F68" s="8"/>
      <c r="G68" s="8"/>
      <c r="H68" s="8"/>
      <c r="I68" s="8"/>
      <c r="J68" s="11">
        <f>SUM(J9:J67)</f>
        <v>25894583.300000001</v>
      </c>
      <c r="K68" s="7">
        <f>SUM(K9:K67)</f>
        <v>26312500</v>
      </c>
      <c r="L68" s="17"/>
      <c r="M68" s="12"/>
    </row>
    <row r="69" spans="1:13" ht="15.75" thickBot="1" x14ac:dyDescent="0.3">
      <c r="A69" s="27" t="s">
        <v>53</v>
      </c>
      <c r="B69" s="8"/>
      <c r="C69" s="8"/>
      <c r="D69" s="8"/>
      <c r="E69" s="8"/>
      <c r="F69" s="8"/>
      <c r="G69" s="8"/>
      <c r="H69" s="8"/>
      <c r="I69" s="8"/>
      <c r="J69" s="52">
        <f>K68-J68</f>
        <v>417916.69999999925</v>
      </c>
      <c r="K69" s="11"/>
      <c r="L69" s="18"/>
      <c r="M69" s="26">
        <v>417916.7</v>
      </c>
    </row>
    <row r="70" spans="1:13" ht="15.75" thickBot="1" x14ac:dyDescent="0.3">
      <c r="A70" s="13"/>
      <c r="B70" s="8"/>
      <c r="C70" s="8"/>
      <c r="D70" s="8"/>
      <c r="E70" s="8"/>
      <c r="F70" s="8"/>
      <c r="G70" s="8"/>
      <c r="H70" s="8"/>
      <c r="I70" s="8"/>
      <c r="J70" s="39">
        <f>J68+J69</f>
        <v>26312500</v>
      </c>
      <c r="K70" s="39">
        <f>SUM(K68:K69)</f>
        <v>26312500</v>
      </c>
      <c r="L70" s="18"/>
      <c r="M70" s="12"/>
    </row>
    <row r="71" spans="1:13" ht="15.75" thickBot="1" x14ac:dyDescent="0.3">
      <c r="A71" s="22" t="s">
        <v>55</v>
      </c>
      <c r="B71" s="8"/>
      <c r="C71" s="8"/>
      <c r="D71" s="8"/>
      <c r="E71" s="8"/>
      <c r="F71" s="8"/>
      <c r="G71" s="8"/>
      <c r="H71" s="8"/>
      <c r="I71" s="8"/>
      <c r="J71" s="12"/>
      <c r="K71" s="12"/>
      <c r="L71" s="53">
        <f>SUM(L9:L70)</f>
        <v>22560416.699999999</v>
      </c>
      <c r="M71" s="54">
        <f>SUM(M9:M70)</f>
        <v>22560416.699999999</v>
      </c>
    </row>
    <row r="72" spans="1:13" x14ac:dyDescent="0.25">
      <c r="M72" s="10"/>
    </row>
  </sheetData>
  <hyperlinks>
    <hyperlink ref="D5" location="'ASIENTOS DE AJUSTE'!A1" display="'ASIENTOS DE AJUSTE'!A1"/>
  </hyperlinks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BALANCE DE COMPROBACION</vt:lpstr>
      <vt:lpstr>CALCULO DE LOS AJUSTES</vt:lpstr>
      <vt:lpstr>ASIENTOS DE AJUSTE</vt:lpstr>
      <vt:lpstr>BALANCE DE COMPROBACION AJUSTAD</vt:lpstr>
      <vt:lpstr>GANACIAS Y PERDIDAS</vt:lpstr>
      <vt:lpstr>BALANCE GENERAL</vt:lpstr>
      <vt:lpstr>ASIENTOS DE CIERRE</vt:lpstr>
      <vt:lpstr>HOJA DE TRABAJO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2014-05-07T14:08:31Z</dcterms:modified>
</cp:coreProperties>
</file>